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2435" tabRatio="602"/>
  </bookViews>
  <sheets>
    <sheet name="Кл.БП-КЛП-Утил. доп" sheetId="20" r:id="rId1"/>
    <sheet name="Инж.БП-СКСО-Утил. доп" sheetId="34" r:id="rId2"/>
    <sheet name="Морски БП-ВМС-Утил. доп" sheetId="35" r:id="rId3"/>
    <sheet name="Кл.БП-Утил. изм." sheetId="32" r:id="rId4"/>
    <sheet name="Инж.БП-СВ-Утил. изм" sheetId="33" r:id="rId5"/>
    <sheet name="АСП-КЛП-Утил. изм" sheetId="31" r:id="rId6"/>
    <sheet name="Морски БП-ВМС-Утил. изм " sheetId="30" r:id="rId7"/>
  </sheets>
  <definedNames>
    <definedName name="_xlnm.Print_Area" localSheetId="0">'Кл.БП-КЛП-Утил. доп'!$A$1:$Y$134</definedName>
    <definedName name="_xlnm.Print_Area" localSheetId="2">'Морски БП-ВМС-Утил. доп'!$A$1:$Y$32</definedName>
    <definedName name="_xlnm.Print_Area" localSheetId="6">'Морски БП-ВМС-Утил. изм '!$A$1:$Y$91</definedName>
    <definedName name="_xlnm.Print_Titles" localSheetId="5">'АСП-КЛП-Утил. изм'!$A:$G</definedName>
    <definedName name="_xlnm.Print_Titles" localSheetId="4">'Инж.БП-СВ-Утил. изм'!$A:$G</definedName>
    <definedName name="_xlnm.Print_Titles" localSheetId="1">'Инж.БП-СКСО-Утил. доп'!$A:$G</definedName>
    <definedName name="_xlnm.Print_Titles" localSheetId="0">'Кл.БП-КЛП-Утил. доп'!$A:$G,'Кл.БП-КЛП-Утил. доп'!$3:$8</definedName>
    <definedName name="_xlnm.Print_Titles" localSheetId="3">'Кл.БП-Утил. изм.'!$A:$G</definedName>
    <definedName name="_xlnm.Print_Titles" localSheetId="2">'Морски БП-ВМС-Утил. доп'!$A:$G</definedName>
    <definedName name="_xlnm.Print_Titles" localSheetId="6">'Морски БП-ВМС-Утил. изм '!$A:$G,'Морски БП-ВМС-Утил. изм '!$2:$5</definedName>
    <definedName name="БПка_мини">#REF!</definedName>
    <definedName name="Наличност">#REF!</definedName>
    <definedName name="Разход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2" i="20" l="1"/>
  <c r="P132" i="20"/>
  <c r="X25" i="33" l="1"/>
  <c r="O23" i="35"/>
  <c r="N23" i="35"/>
  <c r="K23" i="35"/>
  <c r="J23" i="35"/>
  <c r="O27" i="35"/>
  <c r="N27" i="35"/>
  <c r="K27" i="35"/>
  <c r="J27" i="35"/>
  <c r="O25" i="35"/>
  <c r="N25" i="35"/>
  <c r="K25" i="35"/>
  <c r="J25" i="35"/>
  <c r="O18" i="35"/>
  <c r="N18" i="35"/>
  <c r="K18" i="35"/>
  <c r="J18" i="35"/>
  <c r="O16" i="35"/>
  <c r="N16" i="35"/>
  <c r="K16" i="35"/>
  <c r="J16" i="35"/>
  <c r="O14" i="35"/>
  <c r="N14" i="35"/>
  <c r="K14" i="35"/>
  <c r="J14" i="35"/>
  <c r="O12" i="35"/>
  <c r="N12" i="35"/>
  <c r="K12" i="35"/>
  <c r="J12" i="35"/>
  <c r="P85" i="30" l="1"/>
  <c r="Q35" i="30"/>
  <c r="P35" i="30"/>
  <c r="Q40" i="30"/>
  <c r="P24" i="30"/>
  <c r="Q51" i="30"/>
  <c r="P51" i="30"/>
  <c r="Q26" i="35" l="1"/>
  <c r="Q27" i="35" s="1"/>
  <c r="P26" i="35"/>
  <c r="P27" i="35" s="1"/>
  <c r="Q24" i="35"/>
  <c r="Q25" i="35" s="1"/>
  <c r="P24" i="35"/>
  <c r="P25" i="35" s="1"/>
  <c r="Q22" i="35"/>
  <c r="Q23" i="35" s="1"/>
  <c r="P22" i="35"/>
  <c r="P23" i="35" s="1"/>
  <c r="Q21" i="35"/>
  <c r="P21" i="35"/>
  <c r="Q20" i="35"/>
  <c r="P20" i="35"/>
  <c r="Q19" i="35"/>
  <c r="P19" i="35"/>
  <c r="Q17" i="35"/>
  <c r="Q18" i="35" s="1"/>
  <c r="P17" i="35"/>
  <c r="P18" i="35" s="1"/>
  <c r="Q15" i="35" l="1"/>
  <c r="Q16" i="35" s="1"/>
  <c r="P15" i="35"/>
  <c r="P16" i="35" s="1"/>
  <c r="Q13" i="35"/>
  <c r="Q14" i="35" s="1"/>
  <c r="P13" i="35"/>
  <c r="P14" i="35" s="1"/>
  <c r="Q11" i="35"/>
  <c r="P11" i="35"/>
  <c r="P12" i="35" l="1"/>
  <c r="P28" i="35" s="1"/>
  <c r="Q12" i="35"/>
  <c r="Q28" i="35" s="1"/>
  <c r="O19" i="34"/>
  <c r="N19" i="34"/>
  <c r="K19" i="34"/>
  <c r="J19" i="34"/>
  <c r="O17" i="34"/>
  <c r="N17" i="34"/>
  <c r="K17" i="34"/>
  <c r="J17" i="34"/>
  <c r="O15" i="34"/>
  <c r="N15" i="34"/>
  <c r="K15" i="34"/>
  <c r="J15" i="34"/>
  <c r="O13" i="34"/>
  <c r="N13" i="34"/>
  <c r="K13" i="34"/>
  <c r="J13" i="34"/>
  <c r="Q18" i="34"/>
  <c r="Q19" i="34" s="1"/>
  <c r="P18" i="34"/>
  <c r="P19" i="34" s="1"/>
  <c r="Q16" i="34"/>
  <c r="Q17" i="34" s="1"/>
  <c r="P16" i="34"/>
  <c r="P17" i="34" s="1"/>
  <c r="Q14" i="34"/>
  <c r="Q15" i="34" s="1"/>
  <c r="P14" i="34"/>
  <c r="P15" i="34" s="1"/>
  <c r="Q12" i="34"/>
  <c r="P12" i="34"/>
  <c r="P13" i="34" l="1"/>
  <c r="P20" i="34" s="1"/>
  <c r="Q13" i="34"/>
  <c r="Q20" i="34" s="1"/>
  <c r="W23" i="33"/>
  <c r="Y23" i="33" s="1"/>
  <c r="V23" i="33"/>
  <c r="W20" i="33"/>
  <c r="Y20" i="33" s="1"/>
  <c r="V20" i="33"/>
  <c r="W17" i="33"/>
  <c r="Y17" i="33" s="1"/>
  <c r="V17" i="33"/>
  <c r="W14" i="33"/>
  <c r="Y14" i="33" s="1"/>
  <c r="V14" i="33"/>
  <c r="W11" i="33"/>
  <c r="Y11" i="33" s="1"/>
  <c r="Y25" i="33" s="1"/>
  <c r="V11" i="33"/>
  <c r="X14" i="33" l="1"/>
  <c r="X20" i="33"/>
  <c r="X11" i="33"/>
  <c r="X17" i="33"/>
  <c r="X23" i="33"/>
  <c r="J131" i="20" l="1"/>
  <c r="N130" i="20"/>
  <c r="N131" i="20" s="1"/>
  <c r="M130" i="20"/>
  <c r="L130" i="20"/>
  <c r="K130" i="20"/>
  <c r="K131" i="20" s="1"/>
  <c r="J129" i="20"/>
  <c r="N128" i="20"/>
  <c r="N129" i="20" s="1"/>
  <c r="M128" i="20"/>
  <c r="M129" i="20" s="1"/>
  <c r="L128" i="20"/>
  <c r="L129" i="20" s="1"/>
  <c r="K128" i="20"/>
  <c r="K129" i="20" s="1"/>
  <c r="J127" i="20"/>
  <c r="N126" i="20"/>
  <c r="M126" i="20"/>
  <c r="L126" i="20"/>
  <c r="K126" i="20"/>
  <c r="N125" i="20"/>
  <c r="N127" i="20" s="1"/>
  <c r="M125" i="20"/>
  <c r="L125" i="20"/>
  <c r="K125" i="20"/>
  <c r="K127" i="20" s="1"/>
  <c r="J124" i="20"/>
  <c r="N123" i="20"/>
  <c r="N124" i="20" s="1"/>
  <c r="M123" i="20"/>
  <c r="M124" i="20" s="1"/>
  <c r="L123" i="20"/>
  <c r="L124" i="20" s="1"/>
  <c r="K123" i="20"/>
  <c r="K124" i="20" s="1"/>
  <c r="J122" i="20"/>
  <c r="N121" i="20"/>
  <c r="M121" i="20"/>
  <c r="L121" i="20"/>
  <c r="K121" i="20"/>
  <c r="N120" i="20"/>
  <c r="M120" i="20"/>
  <c r="L120" i="20"/>
  <c r="K120" i="20"/>
  <c r="N119" i="20"/>
  <c r="N122" i="20" s="1"/>
  <c r="M119" i="20"/>
  <c r="L119" i="20"/>
  <c r="K119" i="20"/>
  <c r="J118" i="20"/>
  <c r="N117" i="20"/>
  <c r="N118" i="20" s="1"/>
  <c r="M117" i="20"/>
  <c r="M118" i="20" s="1"/>
  <c r="L117" i="20"/>
  <c r="L118" i="20" s="1"/>
  <c r="K117" i="20"/>
  <c r="K118" i="20" s="1"/>
  <c r="J116" i="20"/>
  <c r="N115" i="20"/>
  <c r="N116" i="20" s="1"/>
  <c r="M115" i="20"/>
  <c r="M116" i="20" s="1"/>
  <c r="L115" i="20"/>
  <c r="K115" i="20"/>
  <c r="K116" i="20" s="1"/>
  <c r="J114" i="20"/>
  <c r="N113" i="20"/>
  <c r="M113" i="20"/>
  <c r="L113" i="20"/>
  <c r="K113" i="20"/>
  <c r="N112" i="20"/>
  <c r="N114" i="20" s="1"/>
  <c r="M112" i="20"/>
  <c r="M114" i="20" s="1"/>
  <c r="L112" i="20"/>
  <c r="K112" i="20"/>
  <c r="J111" i="20"/>
  <c r="N110" i="20"/>
  <c r="N111" i="20" s="1"/>
  <c r="M110" i="20"/>
  <c r="L110" i="20"/>
  <c r="K110" i="20"/>
  <c r="K111" i="20" s="1"/>
  <c r="J109" i="20"/>
  <c r="N108" i="20"/>
  <c r="N109" i="20" s="1"/>
  <c r="M108" i="20"/>
  <c r="L108" i="20"/>
  <c r="K108" i="20"/>
  <c r="K109" i="20" s="1"/>
  <c r="J107" i="20"/>
  <c r="N106" i="20"/>
  <c r="N107" i="20" s="1"/>
  <c r="M106" i="20"/>
  <c r="M107" i="20" s="1"/>
  <c r="L106" i="20"/>
  <c r="L107" i="20" s="1"/>
  <c r="K106" i="20"/>
  <c r="K107" i="20" s="1"/>
  <c r="J105" i="20"/>
  <c r="N104" i="20"/>
  <c r="N105" i="20" s="1"/>
  <c r="M104" i="20"/>
  <c r="M105" i="20" s="1"/>
  <c r="L104" i="20"/>
  <c r="K104" i="20"/>
  <c r="K105" i="20" s="1"/>
  <c r="J103" i="20"/>
  <c r="N102" i="20"/>
  <c r="N103" i="20" s="1"/>
  <c r="M102" i="20"/>
  <c r="M103" i="20" s="1"/>
  <c r="L102" i="20"/>
  <c r="L103" i="20" s="1"/>
  <c r="K102" i="20"/>
  <c r="K103" i="20" s="1"/>
  <c r="J101" i="20"/>
  <c r="N100" i="20"/>
  <c r="N101" i="20" s="1"/>
  <c r="M100" i="20"/>
  <c r="M101" i="20" s="1"/>
  <c r="L100" i="20"/>
  <c r="K100" i="20"/>
  <c r="K101" i="20" s="1"/>
  <c r="J99" i="20"/>
  <c r="N98" i="20"/>
  <c r="N99" i="20" s="1"/>
  <c r="M98" i="20"/>
  <c r="M99" i="20" s="1"/>
  <c r="L98" i="20"/>
  <c r="K98" i="20"/>
  <c r="K99" i="20" s="1"/>
  <c r="J97" i="20"/>
  <c r="N96" i="20"/>
  <c r="M96" i="20"/>
  <c r="L96" i="20"/>
  <c r="K96" i="20"/>
  <c r="N95" i="20"/>
  <c r="M95" i="20"/>
  <c r="L95" i="20"/>
  <c r="K95" i="20"/>
  <c r="N94" i="20"/>
  <c r="M94" i="20"/>
  <c r="L94" i="20"/>
  <c r="K94" i="20"/>
  <c r="N93" i="20"/>
  <c r="M93" i="20"/>
  <c r="L93" i="20"/>
  <c r="K93" i="20"/>
  <c r="N92" i="20"/>
  <c r="M92" i="20"/>
  <c r="L92" i="20"/>
  <c r="K92" i="20"/>
  <c r="N91" i="20"/>
  <c r="M91" i="20"/>
  <c r="L91" i="20"/>
  <c r="K91" i="20"/>
  <c r="N90" i="20"/>
  <c r="M90" i="20"/>
  <c r="L90" i="20"/>
  <c r="K90" i="20"/>
  <c r="N89" i="20"/>
  <c r="M89" i="20"/>
  <c r="L89" i="20"/>
  <c r="K89" i="20"/>
  <c r="J88" i="20"/>
  <c r="N87" i="20"/>
  <c r="M87" i="20"/>
  <c r="L87" i="20"/>
  <c r="K87" i="20"/>
  <c r="N86" i="20"/>
  <c r="M86" i="20"/>
  <c r="L86" i="20"/>
  <c r="K86" i="20"/>
  <c r="N85" i="20"/>
  <c r="M85" i="20"/>
  <c r="L85" i="20"/>
  <c r="K85" i="20"/>
  <c r="N84" i="20"/>
  <c r="M84" i="20"/>
  <c r="L84" i="20"/>
  <c r="K84" i="20"/>
  <c r="N83" i="20"/>
  <c r="M83" i="20"/>
  <c r="L83" i="20"/>
  <c r="K83" i="20"/>
  <c r="N82" i="20"/>
  <c r="M82" i="20"/>
  <c r="L82" i="20"/>
  <c r="K82" i="20"/>
  <c r="N81" i="20"/>
  <c r="M81" i="20"/>
  <c r="L81" i="20"/>
  <c r="K81" i="20"/>
  <c r="N80" i="20"/>
  <c r="M80" i="20"/>
  <c r="L80" i="20"/>
  <c r="K80" i="20"/>
  <c r="J79" i="20"/>
  <c r="N78" i="20"/>
  <c r="M78" i="20"/>
  <c r="L78" i="20"/>
  <c r="K78" i="20"/>
  <c r="N77" i="20"/>
  <c r="M77" i="20"/>
  <c r="L77" i="20"/>
  <c r="K77" i="20"/>
  <c r="N76" i="20"/>
  <c r="M76" i="20"/>
  <c r="L76" i="20"/>
  <c r="K76" i="20"/>
  <c r="N75" i="20"/>
  <c r="M75" i="20"/>
  <c r="L75" i="20"/>
  <c r="K75" i="20"/>
  <c r="N74" i="20"/>
  <c r="M74" i="20"/>
  <c r="M79" i="20" s="1"/>
  <c r="L74" i="20"/>
  <c r="K74" i="20"/>
  <c r="J73" i="20"/>
  <c r="N72" i="20"/>
  <c r="N73" i="20" s="1"/>
  <c r="M72" i="20"/>
  <c r="M73" i="20" s="1"/>
  <c r="L72" i="20"/>
  <c r="K72" i="20"/>
  <c r="K73" i="20" s="1"/>
  <c r="J71" i="20"/>
  <c r="N70" i="20"/>
  <c r="M70" i="20"/>
  <c r="L70" i="20"/>
  <c r="K70" i="20"/>
  <c r="N69" i="20"/>
  <c r="N71" i="20" s="1"/>
  <c r="M69" i="20"/>
  <c r="L69" i="20"/>
  <c r="K69" i="20"/>
  <c r="K71" i="20" s="1"/>
  <c r="J68" i="20"/>
  <c r="N67" i="20"/>
  <c r="M67" i="20"/>
  <c r="L67" i="20"/>
  <c r="K67" i="20"/>
  <c r="N66" i="20"/>
  <c r="M66" i="20"/>
  <c r="L66" i="20"/>
  <c r="K66" i="20"/>
  <c r="N65" i="20"/>
  <c r="M65" i="20"/>
  <c r="L65" i="20"/>
  <c r="K65" i="20"/>
  <c r="N64" i="20"/>
  <c r="M64" i="20"/>
  <c r="L64" i="20"/>
  <c r="K64" i="20"/>
  <c r="N63" i="20"/>
  <c r="M63" i="20"/>
  <c r="L63" i="20"/>
  <c r="K63" i="20"/>
  <c r="N62" i="20"/>
  <c r="M62" i="20"/>
  <c r="L62" i="20"/>
  <c r="K62" i="20"/>
  <c r="N61" i="20"/>
  <c r="M61" i="20"/>
  <c r="M68" i="20" s="1"/>
  <c r="L61" i="20"/>
  <c r="L68" i="20" s="1"/>
  <c r="K61" i="20"/>
  <c r="K68" i="20" s="1"/>
  <c r="J60" i="20"/>
  <c r="N59" i="20"/>
  <c r="M59" i="20"/>
  <c r="L59" i="20"/>
  <c r="K59" i="20"/>
  <c r="N58" i="20"/>
  <c r="M58" i="20"/>
  <c r="L58" i="20"/>
  <c r="K58" i="20"/>
  <c r="N57" i="20"/>
  <c r="M57" i="20"/>
  <c r="L57" i="20"/>
  <c r="K57" i="20"/>
  <c r="N56" i="20"/>
  <c r="M56" i="20"/>
  <c r="L56" i="20"/>
  <c r="K56" i="20"/>
  <c r="N55" i="20"/>
  <c r="M55" i="20"/>
  <c r="L55" i="20"/>
  <c r="K55" i="20"/>
  <c r="N54" i="20"/>
  <c r="M54" i="20"/>
  <c r="L54" i="20"/>
  <c r="K54" i="20"/>
  <c r="N53" i="20"/>
  <c r="M53" i="20"/>
  <c r="L53" i="20"/>
  <c r="K53" i="20"/>
  <c r="N52" i="20"/>
  <c r="M52" i="20"/>
  <c r="L52" i="20"/>
  <c r="K52" i="20"/>
  <c r="J51" i="20"/>
  <c r="N50" i="20"/>
  <c r="N51" i="20" s="1"/>
  <c r="M50" i="20"/>
  <c r="M51" i="20" s="1"/>
  <c r="L50" i="20"/>
  <c r="K50" i="20"/>
  <c r="K51" i="20" s="1"/>
  <c r="J49" i="20"/>
  <c r="K49" i="20" s="1"/>
  <c r="N48" i="20"/>
  <c r="M48" i="20"/>
  <c r="L48" i="20"/>
  <c r="K48" i="20"/>
  <c r="N47" i="20"/>
  <c r="M47" i="20"/>
  <c r="L47" i="20"/>
  <c r="K47" i="20"/>
  <c r="N46" i="20"/>
  <c r="M46" i="20"/>
  <c r="L46" i="20"/>
  <c r="K46" i="20"/>
  <c r="N45" i="20"/>
  <c r="M45" i="20"/>
  <c r="L45" i="20"/>
  <c r="K45" i="20"/>
  <c r="N44" i="20"/>
  <c r="M44" i="20"/>
  <c r="L44" i="20"/>
  <c r="K44" i="20"/>
  <c r="N43" i="20"/>
  <c r="M43" i="20"/>
  <c r="L43" i="20"/>
  <c r="K43" i="20"/>
  <c r="N42" i="20"/>
  <c r="M42" i="20"/>
  <c r="L42" i="20"/>
  <c r="K42" i="20"/>
  <c r="N41" i="20"/>
  <c r="M41" i="20"/>
  <c r="L41" i="20"/>
  <c r="K41" i="20"/>
  <c r="N40" i="20"/>
  <c r="M40" i="20"/>
  <c r="L40" i="20"/>
  <c r="K40" i="20"/>
  <c r="N39" i="20"/>
  <c r="M39" i="20"/>
  <c r="L39" i="20"/>
  <c r="K39" i="20"/>
  <c r="N38" i="20"/>
  <c r="M38" i="20"/>
  <c r="L38" i="20"/>
  <c r="K38" i="20"/>
  <c r="N37" i="20"/>
  <c r="M37" i="20"/>
  <c r="L37" i="20"/>
  <c r="K37" i="20"/>
  <c r="N36" i="20"/>
  <c r="M36" i="20"/>
  <c r="L36" i="20"/>
  <c r="K36" i="20"/>
  <c r="N35" i="20"/>
  <c r="M35" i="20"/>
  <c r="L35" i="20"/>
  <c r="K35" i="20"/>
  <c r="N34" i="20"/>
  <c r="M34" i="20"/>
  <c r="L34" i="20"/>
  <c r="K34" i="20"/>
  <c r="N33" i="20"/>
  <c r="N49" i="20" s="1"/>
  <c r="M33" i="20"/>
  <c r="L33" i="20"/>
  <c r="L49" i="20" s="1"/>
  <c r="K33" i="20"/>
  <c r="A33" i="20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J32" i="20"/>
  <c r="N31" i="20"/>
  <c r="M31" i="20"/>
  <c r="L31" i="20"/>
  <c r="K31" i="20"/>
  <c r="N30" i="20"/>
  <c r="M30" i="20"/>
  <c r="L30" i="20"/>
  <c r="K30" i="20"/>
  <c r="N29" i="20"/>
  <c r="M29" i="20"/>
  <c r="L29" i="20"/>
  <c r="K29" i="20"/>
  <c r="N28" i="20"/>
  <c r="M28" i="20"/>
  <c r="L28" i="20"/>
  <c r="K28" i="20"/>
  <c r="N27" i="20"/>
  <c r="M27" i="20"/>
  <c r="L27" i="20"/>
  <c r="K27" i="20"/>
  <c r="N26" i="20"/>
  <c r="M26" i="20"/>
  <c r="L26" i="20"/>
  <c r="K26" i="20"/>
  <c r="N25" i="20"/>
  <c r="M25" i="20"/>
  <c r="L25" i="20"/>
  <c r="K25" i="20"/>
  <c r="N24" i="20"/>
  <c r="M24" i="20"/>
  <c r="L24" i="20"/>
  <c r="K24" i="20"/>
  <c r="N23" i="20"/>
  <c r="M23" i="20"/>
  <c r="L23" i="20"/>
  <c r="K23" i="20"/>
  <c r="N22" i="20"/>
  <c r="M22" i="20"/>
  <c r="L22" i="20"/>
  <c r="K22" i="20"/>
  <c r="N21" i="20"/>
  <c r="M21" i="20"/>
  <c r="L21" i="20"/>
  <c r="K21" i="20"/>
  <c r="N20" i="20"/>
  <c r="M20" i="20"/>
  <c r="L20" i="20"/>
  <c r="K20" i="20"/>
  <c r="N19" i="20"/>
  <c r="M19" i="20"/>
  <c r="L19" i="20"/>
  <c r="K19" i="20"/>
  <c r="N18" i="20"/>
  <c r="M18" i="20"/>
  <c r="L18" i="20"/>
  <c r="K18" i="20"/>
  <c r="N17" i="20"/>
  <c r="M17" i="20"/>
  <c r="L17" i="20"/>
  <c r="K17" i="20"/>
  <c r="N16" i="20"/>
  <c r="M16" i="20"/>
  <c r="L16" i="20"/>
  <c r="K16" i="20"/>
  <c r="N15" i="20"/>
  <c r="M15" i="20"/>
  <c r="L15" i="20"/>
  <c r="K15" i="20"/>
  <c r="N14" i="20"/>
  <c r="M14" i="20"/>
  <c r="M32" i="20" s="1"/>
  <c r="L14" i="20"/>
  <c r="K14" i="20"/>
  <c r="O53" i="20" l="1"/>
  <c r="Q53" i="20" s="1"/>
  <c r="O59" i="20"/>
  <c r="Q59" i="20" s="1"/>
  <c r="O67" i="20"/>
  <c r="O72" i="20"/>
  <c r="P72" i="20" s="1"/>
  <c r="P73" i="20" s="1"/>
  <c r="O76" i="20"/>
  <c r="O86" i="20"/>
  <c r="Q86" i="20" s="1"/>
  <c r="O96" i="20"/>
  <c r="O98" i="20"/>
  <c r="P98" i="20" s="1"/>
  <c r="P99" i="20" s="1"/>
  <c r="L109" i="20"/>
  <c r="L111" i="20" s="1"/>
  <c r="O113" i="20"/>
  <c r="Q113" i="20" s="1"/>
  <c r="O16" i="20"/>
  <c r="O18" i="20"/>
  <c r="P18" i="20" s="1"/>
  <c r="O20" i="20"/>
  <c r="O22" i="20"/>
  <c r="P22" i="20" s="1"/>
  <c r="O24" i="20"/>
  <c r="O26" i="20"/>
  <c r="P26" i="20" s="1"/>
  <c r="O28" i="20"/>
  <c r="O30" i="20"/>
  <c r="P30" i="20" s="1"/>
  <c r="O36" i="20"/>
  <c r="O37" i="20"/>
  <c r="P37" i="20" s="1"/>
  <c r="O38" i="20"/>
  <c r="O39" i="20"/>
  <c r="P39" i="20" s="1"/>
  <c r="O40" i="20"/>
  <c r="O41" i="20"/>
  <c r="P41" i="20" s="1"/>
  <c r="O42" i="20"/>
  <c r="O43" i="20"/>
  <c r="P43" i="20" s="1"/>
  <c r="O44" i="20"/>
  <c r="O45" i="20"/>
  <c r="P45" i="20" s="1"/>
  <c r="O46" i="20"/>
  <c r="O47" i="20"/>
  <c r="P47" i="20" s="1"/>
  <c r="O48" i="20"/>
  <c r="O54" i="20"/>
  <c r="P54" i="20" s="1"/>
  <c r="O56" i="20"/>
  <c r="O64" i="20"/>
  <c r="Q64" i="20" s="1"/>
  <c r="O66" i="20"/>
  <c r="Q66" i="20" s="1"/>
  <c r="O81" i="20"/>
  <c r="P81" i="20" s="1"/>
  <c r="O93" i="20"/>
  <c r="Q93" i="20" s="1"/>
  <c r="O95" i="20"/>
  <c r="Q95" i="20" s="1"/>
  <c r="O120" i="20"/>
  <c r="K32" i="20"/>
  <c r="M49" i="20"/>
  <c r="K79" i="20"/>
  <c r="K88" i="20"/>
  <c r="M88" i="20"/>
  <c r="K97" i="20"/>
  <c r="M97" i="20"/>
  <c r="K114" i="20"/>
  <c r="M127" i="20"/>
  <c r="O15" i="20"/>
  <c r="Q15" i="20" s="1"/>
  <c r="N32" i="20"/>
  <c r="O17" i="20"/>
  <c r="Q17" i="20" s="1"/>
  <c r="O19" i="20"/>
  <c r="P19" i="20" s="1"/>
  <c r="O21" i="20"/>
  <c r="Q21" i="20" s="1"/>
  <c r="O23" i="20"/>
  <c r="Q23" i="20" s="1"/>
  <c r="O25" i="20"/>
  <c r="Q25" i="20" s="1"/>
  <c r="O27" i="20"/>
  <c r="Q27" i="20" s="1"/>
  <c r="O29" i="20"/>
  <c r="Q29" i="20" s="1"/>
  <c r="O31" i="20"/>
  <c r="P31" i="20" s="1"/>
  <c r="O34" i="20"/>
  <c r="Q34" i="20" s="1"/>
  <c r="O50" i="20"/>
  <c r="Q50" i="20" s="1"/>
  <c r="Q51" i="20" s="1"/>
  <c r="K60" i="20"/>
  <c r="M60" i="20"/>
  <c r="P53" i="20"/>
  <c r="O55" i="20"/>
  <c r="Q55" i="20" s="1"/>
  <c r="N60" i="20"/>
  <c r="O57" i="20"/>
  <c r="O58" i="20"/>
  <c r="P58" i="20" s="1"/>
  <c r="O62" i="20"/>
  <c r="O63" i="20"/>
  <c r="P63" i="20" s="1"/>
  <c r="O65" i="20"/>
  <c r="P65" i="20" s="1"/>
  <c r="P66" i="20"/>
  <c r="M71" i="20"/>
  <c r="L73" i="20"/>
  <c r="L79" i="20"/>
  <c r="N79" i="20"/>
  <c r="O75" i="20"/>
  <c r="Q75" i="20" s="1"/>
  <c r="O77" i="20"/>
  <c r="O78" i="20"/>
  <c r="P78" i="20" s="1"/>
  <c r="O82" i="20"/>
  <c r="Q82" i="20" s="1"/>
  <c r="O84" i="20"/>
  <c r="O85" i="20"/>
  <c r="P85" i="20" s="1"/>
  <c r="O87" i="20"/>
  <c r="Q87" i="20" s="1"/>
  <c r="N97" i="20"/>
  <c r="O91" i="20"/>
  <c r="O92" i="20"/>
  <c r="P92" i="20" s="1"/>
  <c r="O94" i="20"/>
  <c r="Q94" i="20" s="1"/>
  <c r="L99" i="20"/>
  <c r="M109" i="20"/>
  <c r="M111" i="20" s="1"/>
  <c r="O108" i="20"/>
  <c r="Q108" i="20" s="1"/>
  <c r="O110" i="20"/>
  <c r="P110" i="20" s="1"/>
  <c r="P111" i="20" s="1"/>
  <c r="O119" i="20"/>
  <c r="Q119" i="20" s="1"/>
  <c r="O121" i="20"/>
  <c r="O128" i="20"/>
  <c r="P128" i="20" s="1"/>
  <c r="P129" i="20" s="1"/>
  <c r="P16" i="20"/>
  <c r="Q16" i="20"/>
  <c r="Q18" i="20"/>
  <c r="P20" i="20"/>
  <c r="Q20" i="20"/>
  <c r="P24" i="20"/>
  <c r="Q24" i="20"/>
  <c r="P28" i="20"/>
  <c r="Q28" i="20"/>
  <c r="P36" i="20"/>
  <c r="Q36" i="20"/>
  <c r="Q37" i="20"/>
  <c r="P38" i="20"/>
  <c r="Q38" i="20"/>
  <c r="P40" i="20"/>
  <c r="Q40" i="20"/>
  <c r="P42" i="20"/>
  <c r="Q42" i="20"/>
  <c r="P44" i="20"/>
  <c r="Q44" i="20"/>
  <c r="Q45" i="20"/>
  <c r="P46" i="20"/>
  <c r="Q46" i="20"/>
  <c r="P48" i="20"/>
  <c r="Q48" i="20"/>
  <c r="P56" i="20"/>
  <c r="Q56" i="20"/>
  <c r="P67" i="20"/>
  <c r="Q67" i="20"/>
  <c r="P76" i="20"/>
  <c r="Q76" i="20"/>
  <c r="P96" i="20"/>
  <c r="Q96" i="20"/>
  <c r="P113" i="20"/>
  <c r="P120" i="20"/>
  <c r="Q120" i="20"/>
  <c r="P15" i="20"/>
  <c r="P21" i="20"/>
  <c r="P29" i="20"/>
  <c r="Q58" i="20"/>
  <c r="Q85" i="20"/>
  <c r="O14" i="20"/>
  <c r="L32" i="20"/>
  <c r="O35" i="20"/>
  <c r="O52" i="20"/>
  <c r="O61" i="20"/>
  <c r="O83" i="20"/>
  <c r="L97" i="20"/>
  <c r="O89" i="20"/>
  <c r="O90" i="20"/>
  <c r="O100" i="20"/>
  <c r="L101" i="20"/>
  <c r="O104" i="20"/>
  <c r="L105" i="20"/>
  <c r="O109" i="20"/>
  <c r="P108" i="20"/>
  <c r="L114" i="20"/>
  <c r="O112" i="20"/>
  <c r="O115" i="20"/>
  <c r="L116" i="20"/>
  <c r="P119" i="20"/>
  <c r="L122" i="20"/>
  <c r="O33" i="20"/>
  <c r="L51" i="20"/>
  <c r="L60" i="20"/>
  <c r="N68" i="20"/>
  <c r="L71" i="20"/>
  <c r="O69" i="20"/>
  <c r="O70" i="20"/>
  <c r="O74" i="20"/>
  <c r="L88" i="20"/>
  <c r="O80" i="20"/>
  <c r="N88" i="20"/>
  <c r="P93" i="20"/>
  <c r="O102" i="20"/>
  <c r="O106" i="20"/>
  <c r="O117" i="20"/>
  <c r="K122" i="20"/>
  <c r="M122" i="20"/>
  <c r="O123" i="20"/>
  <c r="L127" i="20"/>
  <c r="O125" i="20"/>
  <c r="O126" i="20"/>
  <c r="Q128" i="20"/>
  <c r="Q129" i="20" s="1"/>
  <c r="O130" i="20"/>
  <c r="O131" i="20" s="1"/>
  <c r="J16" i="32"/>
  <c r="I16" i="32"/>
  <c r="H16" i="32"/>
  <c r="R15" i="32"/>
  <c r="Q15" i="32"/>
  <c r="P15" i="32"/>
  <c r="K15" i="32"/>
  <c r="R14" i="32"/>
  <c r="Q14" i="32"/>
  <c r="Q16" i="32" s="1"/>
  <c r="P14" i="32"/>
  <c r="K14" i="32"/>
  <c r="K16" i="32" s="1"/>
  <c r="S16" i="32" s="1"/>
  <c r="J23" i="31"/>
  <c r="I23" i="31"/>
  <c r="H23" i="31"/>
  <c r="N22" i="31"/>
  <c r="N23" i="31" s="1"/>
  <c r="M22" i="31"/>
  <c r="M23" i="31" s="1"/>
  <c r="L22" i="31"/>
  <c r="K22" i="31"/>
  <c r="K23" i="31" s="1"/>
  <c r="O23" i="31" s="1"/>
  <c r="J18" i="31"/>
  <c r="I18" i="31"/>
  <c r="H18" i="31"/>
  <c r="L17" i="31"/>
  <c r="O17" i="31" s="1"/>
  <c r="P17" i="31" s="1"/>
  <c r="K17" i="31"/>
  <c r="N16" i="31"/>
  <c r="M16" i="31"/>
  <c r="L16" i="31"/>
  <c r="K16" i="31"/>
  <c r="N15" i="31"/>
  <c r="N18" i="31" s="1"/>
  <c r="M15" i="31"/>
  <c r="M18" i="31" s="1"/>
  <c r="L15" i="31"/>
  <c r="K15" i="31"/>
  <c r="K18" i="31" s="1"/>
  <c r="O18" i="31" s="1"/>
  <c r="O22" i="31" l="1"/>
  <c r="P22" i="31" s="1"/>
  <c r="P23" i="31" s="1"/>
  <c r="Q98" i="20"/>
  <c r="Q99" i="20" s="1"/>
  <c r="O73" i="20"/>
  <c r="P59" i="20"/>
  <c r="P94" i="20"/>
  <c r="Q65" i="20"/>
  <c r="Q31" i="20"/>
  <c r="P27" i="20"/>
  <c r="Q54" i="20"/>
  <c r="Q41" i="20"/>
  <c r="Q26" i="20"/>
  <c r="O99" i="20"/>
  <c r="P86" i="20"/>
  <c r="P75" i="20"/>
  <c r="Q72" i="20"/>
  <c r="Q73" i="20" s="1"/>
  <c r="O51" i="20"/>
  <c r="O111" i="20"/>
  <c r="P87" i="20"/>
  <c r="Q78" i="20"/>
  <c r="P23" i="20"/>
  <c r="Q19" i="20"/>
  <c r="Q81" i="20"/>
  <c r="Q47" i="20"/>
  <c r="Q43" i="20"/>
  <c r="Q39" i="20"/>
  <c r="Q30" i="20"/>
  <c r="Q22" i="20"/>
  <c r="O16" i="31"/>
  <c r="P16" i="31" s="1"/>
  <c r="O15" i="31"/>
  <c r="P15" i="31" s="1"/>
  <c r="O129" i="20"/>
  <c r="P64" i="20"/>
  <c r="P55" i="20"/>
  <c r="P50" i="20"/>
  <c r="P51" i="20" s="1"/>
  <c r="P95" i="20"/>
  <c r="Q92" i="20"/>
  <c r="Q63" i="20"/>
  <c r="P34" i="20"/>
  <c r="P25" i="20"/>
  <c r="P17" i="20"/>
  <c r="Q121" i="20"/>
  <c r="Q122" i="20" s="1"/>
  <c r="P121" i="20"/>
  <c r="P122" i="20" s="1"/>
  <c r="Q77" i="20"/>
  <c r="P77" i="20"/>
  <c r="P82" i="20"/>
  <c r="Q110" i="20"/>
  <c r="Q91" i="20"/>
  <c r="P91" i="20"/>
  <c r="Q84" i="20"/>
  <c r="P84" i="20"/>
  <c r="Q62" i="20"/>
  <c r="P62" i="20"/>
  <c r="Q57" i="20"/>
  <c r="P57" i="20"/>
  <c r="P126" i="20"/>
  <c r="Q126" i="20"/>
  <c r="P117" i="20"/>
  <c r="P118" i="20" s="1"/>
  <c r="O118" i="20"/>
  <c r="Q117" i="20"/>
  <c r="Q118" i="20" s="1"/>
  <c r="P102" i="20"/>
  <c r="P103" i="20" s="1"/>
  <c r="O103" i="20"/>
  <c r="Q102" i="20"/>
  <c r="Q103" i="20" s="1"/>
  <c r="P74" i="20"/>
  <c r="O79" i="20"/>
  <c r="Q74" i="20"/>
  <c r="Q69" i="20"/>
  <c r="O71" i="20"/>
  <c r="P69" i="20"/>
  <c r="O122" i="20"/>
  <c r="O116" i="20"/>
  <c r="Q115" i="20"/>
  <c r="Q116" i="20" s="1"/>
  <c r="P115" i="20"/>
  <c r="P116" i="20" s="1"/>
  <c r="P90" i="20"/>
  <c r="Q90" i="20"/>
  <c r="P61" i="20"/>
  <c r="Q61" i="20"/>
  <c r="O68" i="20"/>
  <c r="P35" i="20"/>
  <c r="Q35" i="20"/>
  <c r="O32" i="20"/>
  <c r="P14" i="20"/>
  <c r="Q14" i="20"/>
  <c r="P130" i="20"/>
  <c r="P131" i="20" s="1"/>
  <c r="Q130" i="20"/>
  <c r="Q131" i="20" s="1"/>
  <c r="Q125" i="20"/>
  <c r="O127" i="20"/>
  <c r="P125" i="20"/>
  <c r="P123" i="20"/>
  <c r="P124" i="20" s="1"/>
  <c r="O124" i="20"/>
  <c r="Q123" i="20"/>
  <c r="Q124" i="20" s="1"/>
  <c r="P106" i="20"/>
  <c r="P107" i="20" s="1"/>
  <c r="P109" i="20" s="1"/>
  <c r="O107" i="20"/>
  <c r="Q106" i="20"/>
  <c r="Q107" i="20" s="1"/>
  <c r="Q109" i="20" s="1"/>
  <c r="Q80" i="20"/>
  <c r="O88" i="20"/>
  <c r="P80" i="20"/>
  <c r="P70" i="20"/>
  <c r="Q70" i="20"/>
  <c r="O49" i="20"/>
  <c r="Q33" i="20"/>
  <c r="P33" i="20"/>
  <c r="Q112" i="20"/>
  <c r="Q114" i="20" s="1"/>
  <c r="O114" i="20"/>
  <c r="P112" i="20"/>
  <c r="P114" i="20" s="1"/>
  <c r="O105" i="20"/>
  <c r="Q104" i="20"/>
  <c r="Q105" i="20" s="1"/>
  <c r="P104" i="20"/>
  <c r="P105" i="20" s="1"/>
  <c r="O101" i="20"/>
  <c r="Q100" i="20"/>
  <c r="Q101" i="20" s="1"/>
  <c r="P100" i="20"/>
  <c r="P101" i="20" s="1"/>
  <c r="Q89" i="20"/>
  <c r="P89" i="20"/>
  <c r="O97" i="20"/>
  <c r="P83" i="20"/>
  <c r="Q83" i="20"/>
  <c r="O60" i="20"/>
  <c r="P52" i="20"/>
  <c r="Q52" i="20"/>
  <c r="S15" i="32"/>
  <c r="T15" i="32" s="1"/>
  <c r="R16" i="32"/>
  <c r="U16" i="32"/>
  <c r="T16" i="32"/>
  <c r="U15" i="32"/>
  <c r="S14" i="32"/>
  <c r="P16" i="32"/>
  <c r="Q18" i="31"/>
  <c r="Q16" i="31"/>
  <c r="Q22" i="31"/>
  <c r="Q15" i="31"/>
  <c r="Q17" i="31"/>
  <c r="Q23" i="31"/>
  <c r="L18" i="31"/>
  <c r="L23" i="31"/>
  <c r="Q25" i="31" l="1"/>
  <c r="P25" i="31"/>
  <c r="P18" i="31"/>
  <c r="Q79" i="20"/>
  <c r="Q32" i="20"/>
  <c r="P60" i="20"/>
  <c r="P49" i="20"/>
  <c r="Q111" i="20"/>
  <c r="Q127" i="20"/>
  <c r="P32" i="20"/>
  <c r="P68" i="20"/>
  <c r="P79" i="20"/>
  <c r="Q49" i="20"/>
  <c r="Q60" i="20"/>
  <c r="P97" i="20"/>
  <c r="P127" i="20"/>
  <c r="Q68" i="20"/>
  <c r="Q71" i="20"/>
  <c r="P71" i="20"/>
  <c r="Q97" i="20"/>
  <c r="P88" i="20"/>
  <c r="Q88" i="20"/>
  <c r="T14" i="32"/>
  <c r="U14" i="32"/>
  <c r="M69" i="30" l="1"/>
  <c r="N69" i="30"/>
  <c r="H69" i="30"/>
  <c r="O59" i="30"/>
  <c r="Q59" i="30" s="1"/>
  <c r="L59" i="30"/>
  <c r="M46" i="30"/>
  <c r="N46" i="30"/>
  <c r="H46" i="30"/>
  <c r="L43" i="30"/>
  <c r="K43" i="30"/>
  <c r="O43" i="30" s="1"/>
  <c r="P59" i="30" l="1"/>
  <c r="Q43" i="30"/>
  <c r="P43" i="30"/>
  <c r="N83" i="30" l="1"/>
  <c r="M83" i="30"/>
  <c r="J83" i="30"/>
  <c r="I83" i="30"/>
  <c r="H83" i="30"/>
  <c r="L82" i="30"/>
  <c r="K82" i="30"/>
  <c r="O82" i="30" s="1"/>
  <c r="Q82" i="30" s="1"/>
  <c r="Q83" i="30" s="1"/>
  <c r="L81" i="30"/>
  <c r="K81" i="30"/>
  <c r="O81" i="30" s="1"/>
  <c r="L80" i="30"/>
  <c r="K80" i="30"/>
  <c r="O80" i="30" s="1"/>
  <c r="Q80" i="30" s="1"/>
  <c r="L79" i="30"/>
  <c r="K79" i="30"/>
  <c r="O79" i="30" s="1"/>
  <c r="L78" i="30"/>
  <c r="K78" i="30"/>
  <c r="O78" i="30" s="1"/>
  <c r="Q78" i="30" s="1"/>
  <c r="L77" i="30"/>
  <c r="K77" i="30"/>
  <c r="O77" i="30" s="1"/>
  <c r="L76" i="30"/>
  <c r="K76" i="30"/>
  <c r="O76" i="30" s="1"/>
  <c r="Q76" i="30" s="1"/>
  <c r="L75" i="30"/>
  <c r="K75" i="30"/>
  <c r="O75" i="30" s="1"/>
  <c r="L74" i="30"/>
  <c r="K74" i="30"/>
  <c r="O74" i="30" s="1"/>
  <c r="Q74" i="30" s="1"/>
  <c r="L73" i="30"/>
  <c r="K73" i="30"/>
  <c r="O73" i="30" s="1"/>
  <c r="L72" i="30"/>
  <c r="L83" i="30" s="1"/>
  <c r="K72" i="30"/>
  <c r="O72" i="30" s="1"/>
  <c r="L64" i="30"/>
  <c r="K64" i="30"/>
  <c r="O64" i="30" s="1"/>
  <c r="Q64" i="30" s="1"/>
  <c r="L66" i="30"/>
  <c r="K66" i="30"/>
  <c r="O66" i="30" s="1"/>
  <c r="L65" i="30"/>
  <c r="K65" i="30"/>
  <c r="O65" i="30" s="1"/>
  <c r="Q65" i="30" s="1"/>
  <c r="L68" i="30"/>
  <c r="K68" i="30"/>
  <c r="O68" i="30" s="1"/>
  <c r="L67" i="30"/>
  <c r="K67" i="30"/>
  <c r="O67" i="30" s="1"/>
  <c r="Q67" i="30" s="1"/>
  <c r="L63" i="30"/>
  <c r="K63" i="30"/>
  <c r="O63" i="30" s="1"/>
  <c r="L62" i="30"/>
  <c r="K62" i="30"/>
  <c r="O62" i="30" s="1"/>
  <c r="Q62" i="30" s="1"/>
  <c r="L61" i="30"/>
  <c r="K61" i="30"/>
  <c r="O61" i="30" s="1"/>
  <c r="L60" i="30"/>
  <c r="K60" i="30"/>
  <c r="O60" i="30" s="1"/>
  <c r="Q60" i="30" s="1"/>
  <c r="L58" i="30"/>
  <c r="K58" i="30"/>
  <c r="O58" i="30" s="1"/>
  <c r="P58" i="30" s="1"/>
  <c r="L57" i="30"/>
  <c r="K57" i="30"/>
  <c r="O57" i="30" s="1"/>
  <c r="Q57" i="30" s="1"/>
  <c r="L54" i="30"/>
  <c r="K54" i="30"/>
  <c r="O54" i="30" s="1"/>
  <c r="L56" i="30"/>
  <c r="K56" i="30"/>
  <c r="O56" i="30" s="1"/>
  <c r="Q56" i="30" s="1"/>
  <c r="L55" i="30"/>
  <c r="K55" i="30"/>
  <c r="O55" i="30" s="1"/>
  <c r="J69" i="30"/>
  <c r="L50" i="30"/>
  <c r="K50" i="30"/>
  <c r="O50" i="30" s="1"/>
  <c r="L49" i="30"/>
  <c r="K49" i="30"/>
  <c r="O49" i="30" s="1"/>
  <c r="Q49" i="30" s="1"/>
  <c r="J46" i="30"/>
  <c r="L45" i="30"/>
  <c r="K45" i="30"/>
  <c r="O45" i="30" s="1"/>
  <c r="L44" i="30"/>
  <c r="L46" i="30" s="1"/>
  <c r="K44" i="30"/>
  <c r="O44" i="30" s="1"/>
  <c r="H40" i="30"/>
  <c r="N39" i="30"/>
  <c r="N40" i="30" s="1"/>
  <c r="M39" i="30"/>
  <c r="M40" i="30" s="1"/>
  <c r="L39" i="30"/>
  <c r="K39" i="30"/>
  <c r="O39" i="30" s="1"/>
  <c r="L38" i="30"/>
  <c r="L40" i="30" s="1"/>
  <c r="K38" i="30"/>
  <c r="O38" i="30" s="1"/>
  <c r="Q38" i="30" s="1"/>
  <c r="J40" i="30"/>
  <c r="I40" i="30"/>
  <c r="M35" i="30"/>
  <c r="J35" i="30"/>
  <c r="I35" i="30"/>
  <c r="H35" i="30"/>
  <c r="L34" i="30"/>
  <c r="K34" i="30"/>
  <c r="O34" i="30" s="1"/>
  <c r="L33" i="30"/>
  <c r="K33" i="30"/>
  <c r="O33" i="30" s="1"/>
  <c r="Q33" i="30" s="1"/>
  <c r="L32" i="30"/>
  <c r="K32" i="30"/>
  <c r="O32" i="30" s="1"/>
  <c r="L31" i="30"/>
  <c r="K31" i="30"/>
  <c r="O31" i="30" s="1"/>
  <c r="Q31" i="30" s="1"/>
  <c r="L30" i="30"/>
  <c r="K30" i="30"/>
  <c r="O30" i="30" s="1"/>
  <c r="L29" i="30"/>
  <c r="K29" i="30"/>
  <c r="O29" i="30" s="1"/>
  <c r="Q29" i="30" s="1"/>
  <c r="L28" i="30"/>
  <c r="K28" i="30"/>
  <c r="O28" i="30" s="1"/>
  <c r="L27" i="30"/>
  <c r="K27" i="30"/>
  <c r="O27" i="30" s="1"/>
  <c r="Q27" i="30" s="1"/>
  <c r="L26" i="30"/>
  <c r="K26" i="30"/>
  <c r="O26" i="30" s="1"/>
  <c r="L25" i="30"/>
  <c r="K25" i="30"/>
  <c r="O25" i="30" s="1"/>
  <c r="Q25" i="30" s="1"/>
  <c r="L24" i="30"/>
  <c r="K24" i="30"/>
  <c r="O24" i="30" s="1"/>
  <c r="J21" i="30"/>
  <c r="H21" i="30"/>
  <c r="L20" i="30"/>
  <c r="K20" i="30"/>
  <c r="O20" i="30" s="1"/>
  <c r="L19" i="30"/>
  <c r="K19" i="30"/>
  <c r="O19" i="30" s="1"/>
  <c r="Q19" i="30" s="1"/>
  <c r="L18" i="30"/>
  <c r="K18" i="30"/>
  <c r="K21" i="30" s="1"/>
  <c r="J15" i="30"/>
  <c r="H15" i="30"/>
  <c r="L14" i="30"/>
  <c r="K14" i="30"/>
  <c r="O14" i="30" s="1"/>
  <c r="L13" i="30"/>
  <c r="K13" i="30"/>
  <c r="O13" i="30" s="1"/>
  <c r="Q13" i="30" s="1"/>
  <c r="L12" i="30"/>
  <c r="K12" i="30"/>
  <c r="K15" i="30" s="1"/>
  <c r="O69" i="30" l="1"/>
  <c r="L69" i="30"/>
  <c r="Q44" i="30"/>
  <c r="O46" i="30"/>
  <c r="K83" i="30"/>
  <c r="L15" i="30"/>
  <c r="L21" i="30"/>
  <c r="K35" i="30"/>
  <c r="K40" i="30"/>
  <c r="P14" i="30"/>
  <c r="Q14" i="30"/>
  <c r="P20" i="30"/>
  <c r="Q20" i="30"/>
  <c r="O35" i="30"/>
  <c r="Q24" i="30"/>
  <c r="P26" i="30"/>
  <c r="Q26" i="30"/>
  <c r="P28" i="30"/>
  <c r="Q28" i="30"/>
  <c r="P30" i="30"/>
  <c r="Q30" i="30"/>
  <c r="P32" i="30"/>
  <c r="Q32" i="30"/>
  <c r="P34" i="30"/>
  <c r="Q34" i="30"/>
  <c r="P45" i="30"/>
  <c r="Q45" i="30"/>
  <c r="P50" i="30"/>
  <c r="Q50" i="30"/>
  <c r="P54" i="30"/>
  <c r="Q54" i="30"/>
  <c r="P61" i="30"/>
  <c r="Q61" i="30"/>
  <c r="P39" i="30"/>
  <c r="Q39" i="30"/>
  <c r="O40" i="30"/>
  <c r="O12" i="30"/>
  <c r="P13" i="30"/>
  <c r="O18" i="30"/>
  <c r="P19" i="30"/>
  <c r="P25" i="30"/>
  <c r="P29" i="30"/>
  <c r="P33" i="30"/>
  <c r="P55" i="30"/>
  <c r="Q55" i="30"/>
  <c r="P57" i="30"/>
  <c r="P63" i="30"/>
  <c r="Q63" i="30"/>
  <c r="P68" i="30"/>
  <c r="Q68" i="30"/>
  <c r="P66" i="30"/>
  <c r="Q66" i="30"/>
  <c r="P73" i="30"/>
  <c r="Q73" i="30"/>
  <c r="P75" i="30"/>
  <c r="Q75" i="30"/>
  <c r="P77" i="30"/>
  <c r="Q77" i="30"/>
  <c r="P79" i="30"/>
  <c r="Q79" i="30"/>
  <c r="P81" i="30"/>
  <c r="Q81" i="30"/>
  <c r="L35" i="30"/>
  <c r="P27" i="30"/>
  <c r="P31" i="30"/>
  <c r="P38" i="30"/>
  <c r="P44" i="30"/>
  <c r="P49" i="30"/>
  <c r="Q58" i="30"/>
  <c r="P62" i="30"/>
  <c r="P65" i="30"/>
  <c r="O83" i="30"/>
  <c r="Q72" i="30"/>
  <c r="P72" i="30"/>
  <c r="P76" i="30"/>
  <c r="P80" i="30"/>
  <c r="P56" i="30"/>
  <c r="P60" i="30"/>
  <c r="P67" i="30"/>
  <c r="P64" i="30"/>
  <c r="P74" i="30"/>
  <c r="P78" i="30"/>
  <c r="P82" i="30"/>
  <c r="Q69" i="30" l="1"/>
  <c r="P69" i="30"/>
  <c r="P46" i="30"/>
  <c r="Q46" i="30"/>
  <c r="P40" i="30"/>
  <c r="I46" i="30"/>
  <c r="P83" i="30"/>
  <c r="O21" i="30"/>
  <c r="P18" i="30"/>
  <c r="P21" i="30" s="1"/>
  <c r="Q18" i="30"/>
  <c r="Q21" i="30" s="1"/>
  <c r="O15" i="30"/>
  <c r="P12" i="30"/>
  <c r="Q12" i="30"/>
  <c r="P15" i="30" l="1"/>
  <c r="Q15" i="30"/>
  <c r="Q85" i="30"/>
  <c r="K46" i="30"/>
  <c r="I69" i="30" l="1"/>
  <c r="K69" i="30" l="1"/>
</calcChain>
</file>

<file path=xl/sharedStrings.xml><?xml version="1.0" encoding="utf-8"?>
<sst xmlns="http://schemas.openxmlformats.org/spreadsheetml/2006/main" count="1133" uniqueCount="268">
  <si>
    <t>№ по ред</t>
  </si>
  <si>
    <t>мярка</t>
  </si>
  <si>
    <t>партида</t>
  </si>
  <si>
    <t xml:space="preserve">година </t>
  </si>
  <si>
    <t>завод</t>
  </si>
  <si>
    <t>22700-КОСТЕНЕЦ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</si>
  <si>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</si>
  <si>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</si>
  <si>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</si>
  <si>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</si>
  <si>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</si>
  <si>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</si>
  <si>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</si>
  <si>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</si>
  <si>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</si>
  <si>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Приведени в СВ</t>
  </si>
  <si>
    <t>Нехерметични</t>
  </si>
  <si>
    <t>бруто тегло (кг.)</t>
  </si>
  <si>
    <t>количество БП</t>
  </si>
  <si>
    <t>по категории и всичко</t>
  </si>
  <si>
    <t>Бруто</t>
  </si>
  <si>
    <t>Нето</t>
  </si>
  <si>
    <t>тегло</t>
  </si>
  <si>
    <t>к-я 1</t>
  </si>
  <si>
    <t>к-я 2</t>
  </si>
  <si>
    <t>к-я 3</t>
  </si>
  <si>
    <t>Всичко</t>
  </si>
  <si>
    <t>(тона)</t>
  </si>
  <si>
    <t>бр.</t>
  </si>
  <si>
    <t>Всичко:</t>
  </si>
  <si>
    <t>ВОЕННОМОРСКИ СИЛИ</t>
  </si>
  <si>
    <t>За единична опаковка (сандък)</t>
  </si>
  <si>
    <t>Раздел ІІ "ЗА УТИЛИЗАЦИЯ"</t>
  </si>
  <si>
    <t>11</t>
  </si>
  <si>
    <t>стомана</t>
  </si>
  <si>
    <t>00</t>
  </si>
  <si>
    <t>10</t>
  </si>
  <si>
    <t>4</t>
  </si>
  <si>
    <t>1</t>
  </si>
  <si>
    <t>Запалка УЗРГМ</t>
  </si>
  <si>
    <t>Дистанционен взривателен механизъм ДВМ</t>
  </si>
  <si>
    <t>5</t>
  </si>
  <si>
    <t>6</t>
  </si>
  <si>
    <t>ВСИЧКО:</t>
  </si>
  <si>
    <t>7</t>
  </si>
  <si>
    <t>Б. Боеприпаси</t>
  </si>
  <si>
    <t>17</t>
  </si>
  <si>
    <t>месинг</t>
  </si>
  <si>
    <t>Взривател РГМ-2</t>
  </si>
  <si>
    <t>42М</t>
  </si>
  <si>
    <t>М</t>
  </si>
  <si>
    <t>3К</t>
  </si>
  <si>
    <t>От всичкото количество</t>
  </si>
  <si>
    <t>8</t>
  </si>
  <si>
    <t>9</t>
  </si>
  <si>
    <t>2</t>
  </si>
  <si>
    <t>3</t>
  </si>
  <si>
    <t>13</t>
  </si>
  <si>
    <t>м.</t>
  </si>
  <si>
    <t>ЕМК</t>
  </si>
  <si>
    <t xml:space="preserve">Наименование на боеприпасите </t>
  </si>
  <si>
    <t>КОМАНДВАНЕ ЗА ЛОГИСТИЧНА ПОДДРЪЖКА</t>
  </si>
  <si>
    <t>РАЗДЕЛ ІІ - ЗА УТИЛИЗАЦИЯ</t>
  </si>
  <si>
    <t>51.1357</t>
  </si>
  <si>
    <t>52.83</t>
  </si>
  <si>
    <t>52</t>
  </si>
  <si>
    <t>Заряд боен обикновен комплект за 82 мм МХ изстрел</t>
  </si>
  <si>
    <t>78</t>
  </si>
  <si>
    <t>46</t>
  </si>
  <si>
    <t>К</t>
  </si>
  <si>
    <t>52.84</t>
  </si>
  <si>
    <t>Артилерийски гръм - не комплект</t>
  </si>
  <si>
    <t>Д</t>
  </si>
  <si>
    <t>всичко</t>
  </si>
  <si>
    <t>С</t>
  </si>
  <si>
    <t>57.9</t>
  </si>
  <si>
    <t xml:space="preserve">130 мм бойни заряди </t>
  </si>
  <si>
    <t>130 мм бойни заряди</t>
  </si>
  <si>
    <t xml:space="preserve">130 мм специални заряди </t>
  </si>
  <si>
    <t>51.1049</t>
  </si>
  <si>
    <t>Ударна трубка УТ-36</t>
  </si>
  <si>
    <t>2К</t>
  </si>
  <si>
    <t>57.185</t>
  </si>
  <si>
    <t>Галванична трубка ГТК-2</t>
  </si>
  <si>
    <t>57.219</t>
  </si>
  <si>
    <t xml:space="preserve">Шнуров заряд " ШЗ - 65М "   </t>
  </si>
  <si>
    <t>ИЗ</t>
  </si>
  <si>
    <t xml:space="preserve">Шнуров заряд " ШЗ - 65М "  </t>
  </si>
  <si>
    <t>57.885</t>
  </si>
  <si>
    <t>Инициращ заряд за изделие 685</t>
  </si>
  <si>
    <t>140 мм турбо-реактивен снаряд М-14 ОФ</t>
  </si>
  <si>
    <t>В25М</t>
  </si>
  <si>
    <t>МЕХАНИЗМИ ЗА АВИАЦ. БОМБИ</t>
  </si>
  <si>
    <t>МДВ - 2</t>
  </si>
  <si>
    <r>
      <t>№</t>
    </r>
    <r>
      <rPr>
        <b/>
        <sz val="9"/>
        <rFont val="Times New Roman"/>
        <family val="1"/>
        <charset val="204"/>
      </rPr>
      <t xml:space="preserve"> по ЕСН и ИС "Логистика на БА"</t>
    </r>
  </si>
  <si>
    <t>година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</si>
  <si>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</si>
  <si>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</si>
  <si>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</si>
  <si>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</si>
  <si>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</si>
  <si>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</si>
  <si>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</si>
  <si>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</si>
  <si>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</si>
  <si>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</si>
  <si>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</si>
  <si>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</si>
  <si>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</si>
  <si>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</si>
  <si>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51.1792</t>
  </si>
  <si>
    <t>Н1</t>
  </si>
  <si>
    <t>45</t>
  </si>
  <si>
    <t>Н6</t>
  </si>
  <si>
    <t>Т36</t>
  </si>
  <si>
    <t>В14</t>
  </si>
  <si>
    <t>Н11</t>
  </si>
  <si>
    <t>И2</t>
  </si>
  <si>
    <t>Н9</t>
  </si>
  <si>
    <t>57.187</t>
  </si>
  <si>
    <t>26420-Росен</t>
  </si>
  <si>
    <t>ИЗМЕНЕНИЕ</t>
  </si>
  <si>
    <t>в 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</si>
  <si>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Морски боеприпаси по чл.86, ал.2, т.2, буква "б"</t>
  </si>
  <si>
    <t>I. Записани редове:</t>
  </si>
  <si>
    <t>II. Записани редове</t>
  </si>
  <si>
    <t>III. Записани редове</t>
  </si>
  <si>
    <t>IV. Записани редове</t>
  </si>
  <si>
    <t>V. Записани редове</t>
  </si>
  <si>
    <t>140 мм турбо-реактивен снаряд ТСП-47 с шифър ДС-3</t>
  </si>
  <si>
    <t>140 мм турбо-реактивен снаряд ТСП-47 с шифър ДС-7</t>
  </si>
  <si>
    <t>VI. Записани редове</t>
  </si>
  <si>
    <t>VII. Записани редове</t>
  </si>
  <si>
    <t>Галванична трубка ГТК-4</t>
  </si>
  <si>
    <t>VIII. Записани редове</t>
  </si>
  <si>
    <t>140 мм турбо-реактивен снаряд ТСП-47 с шифър ДС-2</t>
  </si>
  <si>
    <t>Се заличават.</t>
  </si>
  <si>
    <t>МДВ - 4</t>
  </si>
  <si>
    <t>28130-Стражица</t>
  </si>
  <si>
    <t xml:space="preserve"> Боеприпаси по чл. 86, ал. 2, т. 2, буква "б"</t>
  </si>
  <si>
    <t>II. Записан ред:</t>
  </si>
  <si>
    <t>Раздел II - ЗА УТИЛИЗАЦИЯ</t>
  </si>
  <si>
    <t>№ по ЕНС в ИС  "Логистика на БА"</t>
  </si>
  <si>
    <t>НАИМЕНОВАНИЕ</t>
  </si>
  <si>
    <t>количество по категории и всичко</t>
  </si>
  <si>
    <t>Бруто тегло (тона)</t>
  </si>
  <si>
    <t>Нето тегло (тона)</t>
  </si>
  <si>
    <t>ДОПЪЛНЕНИЕ</t>
  </si>
  <si>
    <t>Боеприпаси по чл. 86, ал. 2, т. 2, буква "a"</t>
  </si>
  <si>
    <t>Боеприпаси трета категория</t>
  </si>
  <si>
    <t>7,62 мм патрон обр.908/30г. с бронeбойно запалителен  куршум Б-32</t>
  </si>
  <si>
    <t>ВФ</t>
  </si>
  <si>
    <t>Ш3</t>
  </si>
  <si>
    <t>Н14</t>
  </si>
  <si>
    <t>19</t>
  </si>
  <si>
    <t>Х8</t>
  </si>
  <si>
    <t>И1</t>
  </si>
  <si>
    <t>И5</t>
  </si>
  <si>
    <t>51.3000</t>
  </si>
  <si>
    <t>7,62 мм патрон с бронeбойно запалителен  куршум Б-32 с биметална гилза "Шкас"</t>
  </si>
  <si>
    <t>Л36</t>
  </si>
  <si>
    <t>П297</t>
  </si>
  <si>
    <t>В17</t>
  </si>
  <si>
    <t>Б7</t>
  </si>
  <si>
    <t>51.1803</t>
  </si>
  <si>
    <t>7,62 мм патрон обр. 1908/30г. със запалителен ПЗ</t>
  </si>
  <si>
    <t>51.1018</t>
  </si>
  <si>
    <t>51.1000</t>
  </si>
  <si>
    <t>26 мм сигнална ракета еднозвездна бяла</t>
  </si>
  <si>
    <t>26 мм сигнална ракета еднозвездна зелена</t>
  </si>
  <si>
    <t>51.1369</t>
  </si>
  <si>
    <t>30 мм сигнална ракета еднозвездна зелена</t>
  </si>
  <si>
    <t>51.1370</t>
  </si>
  <si>
    <t>30 мм сигнална ракета еднозвездна червена</t>
  </si>
  <si>
    <t>51.1364</t>
  </si>
  <si>
    <t>30 мм реактивна ракета с увеличено разстояние бяла</t>
  </si>
  <si>
    <t>51.1365</t>
  </si>
  <si>
    <t>51.1366</t>
  </si>
  <si>
    <t>51.1373</t>
  </si>
  <si>
    <t>30 мм сигнална ракета тризвездна червена</t>
  </si>
  <si>
    <t>51.1372</t>
  </si>
  <si>
    <t>30 мм сигнална ракета тризвездна зелена</t>
  </si>
  <si>
    <t>51.3071</t>
  </si>
  <si>
    <t>40 мм осветителна ракета - бяла</t>
  </si>
  <si>
    <t>52.82</t>
  </si>
  <si>
    <t>Димка артилерийска</t>
  </si>
  <si>
    <t>ДБЧ</t>
  </si>
  <si>
    <t>Артилерийски гръм със запалка ЗАГ-30 - комплект</t>
  </si>
  <si>
    <t>51.1315</t>
  </si>
  <si>
    <t>120 мм зенитен гръм</t>
  </si>
  <si>
    <t>51.990</t>
  </si>
  <si>
    <t>51.867</t>
  </si>
  <si>
    <t>Взривател NZ-60V</t>
  </si>
  <si>
    <t>51.1584</t>
  </si>
  <si>
    <t>Запалка имитационна за ръчна граната УЗРГМ-74ИМ</t>
  </si>
  <si>
    <t>51.1283</t>
  </si>
  <si>
    <t>51.1279</t>
  </si>
  <si>
    <t>Заряд боен обикновен допълнителен за 82 мм МХ изстрел</t>
  </si>
  <si>
    <t>51.1273</t>
  </si>
  <si>
    <t>Заряд боен далекобоен к-т за 82 мм МХ изстрел</t>
  </si>
  <si>
    <t>51.1280</t>
  </si>
  <si>
    <t>Заряд боен обикновен комплект за 107 и 120 мм МХ изстрели</t>
  </si>
  <si>
    <t>51.1276</t>
  </si>
  <si>
    <t>Заряд боен обикновен допълнителен за 107 и 120 мм изстрел минохвъргачен</t>
  </si>
  <si>
    <t xml:space="preserve"> </t>
  </si>
  <si>
    <t>51.1287</t>
  </si>
  <si>
    <t>Заряд боен обикновен основен за 82 мм МХ изстрел</t>
  </si>
  <si>
    <t>в Списък № 4 с рег. № 30-10-242/05.02.2024 г. за допълнение и изменение към 01.01.2024 г.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</si>
  <si>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I. Записан ред:</t>
  </si>
  <si>
    <t>22 160-Плевен</t>
  </si>
  <si>
    <t>34750-Карлово</t>
  </si>
  <si>
    <t>54140 -Стара Загора</t>
  </si>
  <si>
    <t>52.3</t>
  </si>
  <si>
    <t>ВВ "Тротил" на шашки 200/ 400 гр.</t>
  </si>
  <si>
    <t>кг.</t>
  </si>
  <si>
    <t>0</t>
  </si>
  <si>
    <t>Се заличава</t>
  </si>
  <si>
    <t>02</t>
  </si>
  <si>
    <t>49</t>
  </si>
  <si>
    <t>52.0005</t>
  </si>
  <si>
    <t>Взривно в-во "Тротил" шашки 200 гр.</t>
  </si>
  <si>
    <t>"АМОНИТ"-6 на 0,200кг</t>
  </si>
  <si>
    <t>85</t>
  </si>
  <si>
    <t>II. Записан ред</t>
  </si>
  <si>
    <t>III. Записан ред</t>
  </si>
  <si>
    <t>IV. Записан ред</t>
  </si>
  <si>
    <t>V. Записан ред</t>
  </si>
  <si>
    <t>АСП по чл.86, ал.2, т.2, буква "б"</t>
  </si>
  <si>
    <t>Инженерни БП по чл. 86, ал.2, т.2, буква "а"</t>
  </si>
  <si>
    <t xml:space="preserve"> в Списък № 2 рег.№ 30-10-252/13.03.2023 г. за допълнение и изменение на "Списък на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01.01.2022г." рег.№30-10-193/28.03.2022 г.</t>
  </si>
  <si>
    <t>52.000000060</t>
  </si>
  <si>
    <t>Пиротехническа запалка ЗТП – МВ - 150</t>
  </si>
  <si>
    <t>бр</t>
  </si>
  <si>
    <t>-</t>
  </si>
  <si>
    <t>52.000000062</t>
  </si>
  <si>
    <t>Пиротехническа запалка ЗТП – МВ - 50</t>
  </si>
  <si>
    <t>52.000000116</t>
  </si>
  <si>
    <t>Мина със закъснително действие МЗД-10</t>
  </si>
  <si>
    <t>52.000000117</t>
  </si>
  <si>
    <t>Мина със закъснително действие МЗД-00</t>
  </si>
  <si>
    <t>Инженерни БП по чл.86, ал.2, т.2, буква "а"</t>
  </si>
  <si>
    <t>РАЗДЕЛ IІ "ЗА УТИЛИЗАЦИЯ"</t>
  </si>
  <si>
    <t xml:space="preserve"> Морски БП по чл. 86, ал. 2, т. 2, буква "а"</t>
  </si>
  <si>
    <t>57.39</t>
  </si>
  <si>
    <t>82 мм Турбореактивни снаряди за РЛС ТСП-60 с глава ДС - 3</t>
  </si>
  <si>
    <t>ТМР-44</t>
  </si>
  <si>
    <t>51.208</t>
  </si>
  <si>
    <t xml:space="preserve">Взривател   В-491                           </t>
  </si>
  <si>
    <t>350Ф</t>
  </si>
  <si>
    <t>51.2725</t>
  </si>
  <si>
    <t xml:space="preserve">Изд. "Облако" - М                             </t>
  </si>
  <si>
    <t>26 мм. ПСНД</t>
  </si>
  <si>
    <t>0,070</t>
  </si>
  <si>
    <t>30 мм. РСП-червена</t>
  </si>
  <si>
    <t>40 мм. сигнална ракета - звукова</t>
  </si>
  <si>
    <t>40 мм. сигнална ракета - червена</t>
  </si>
  <si>
    <t>Се заличават</t>
  </si>
  <si>
    <t>Капсулна втулка КВ-4</t>
  </si>
  <si>
    <t>количество по категории</t>
  </si>
  <si>
    <t>22700-Костенец</t>
  </si>
  <si>
    <t>Изменя се на :</t>
  </si>
  <si>
    <t>СЪВМЕСТНО КОМАНДВАНЕ НА СПЕЦИАЛНИТЕ ОПЕРАЦИИ</t>
  </si>
  <si>
    <t>РАЗДЕЛ II - "ЗА УТИЛИЗАЦИЯ"</t>
  </si>
  <si>
    <t xml:space="preserve">НАИМЕНОВАНИЕ </t>
  </si>
  <si>
    <t>22720-СМЯДОВО</t>
  </si>
  <si>
    <t>32990-ПЛОВДИВ (съхраняват се във в.ф 24850-Змейово)</t>
  </si>
  <si>
    <t>I. Записан ред</t>
  </si>
  <si>
    <t>32020-ВАРНА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</si>
</sst>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"/>
    <numFmt numFmtId="167" formatCode="0.000"/>
    <numFmt numFmtId="168" formatCode="#,##0.000"/>
    <numFmt numFmtId="169" formatCode="00"/>
    <numFmt numFmtId="170" formatCode="0.000000000"/>
    <numFmt numFmtId="171" formatCode="0.00000"/>
    <numFmt numFmtId="172" formatCode="0.0"/>
  </numFmts>
  <fonts count="56" x14ac:knownFonts="1">
    <font>
      <sz val="11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Helv"/>
      <charset val="204"/>
    </font>
    <font>
      <sz val="11"/>
      <color indexed="30"/>
      <name val="Calibri"/>
      <family val="2"/>
      <charset val="204"/>
    </font>
    <font>
      <sz val="12"/>
      <color indexed="30"/>
      <name val="Times New Roman"/>
      <family val="1"/>
      <charset val="204"/>
    </font>
    <font>
      <sz val="11"/>
      <name val="Times New Roman"/>
      <family val="1"/>
    </font>
    <font>
      <sz val="11"/>
      <color indexed="30"/>
      <name val="Times New Roman"/>
      <family val="1"/>
      <charset val="204"/>
    </font>
    <font>
      <sz val="11"/>
      <name val="Helv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7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7" fillId="0" borderId="0"/>
    <xf numFmtId="0" fontId="17" fillId="0" borderId="0"/>
    <xf numFmtId="0" fontId="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3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/>
    <xf numFmtId="0" fontId="4" fillId="0" borderId="0"/>
    <xf numFmtId="0" fontId="22" fillId="0" borderId="0"/>
    <xf numFmtId="0" fontId="19" fillId="0" borderId="0"/>
    <xf numFmtId="0" fontId="3" fillId="0" borderId="0"/>
    <xf numFmtId="0" fontId="1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3" fillId="0" borderId="0"/>
    <xf numFmtId="0" fontId="10" fillId="0" borderId="0"/>
    <xf numFmtId="0" fontId="27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9" fillId="0" borderId="0"/>
    <xf numFmtId="0" fontId="1" fillId="0" borderId="0"/>
    <xf numFmtId="0" fontId="10" fillId="0" borderId="0"/>
    <xf numFmtId="0" fontId="10" fillId="0" borderId="0"/>
    <xf numFmtId="0" fontId="8" fillId="0" borderId="0"/>
  </cellStyleXfs>
  <cellXfs count="673">
    <xf numFmtId="0" fontId="0" fillId="0" borderId="0" xfId="0"/>
    <xf numFmtId="49" fontId="8" fillId="2" borderId="8" xfId="1" applyNumberFormat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3" fontId="8" fillId="2" borderId="10" xfId="1" applyNumberFormat="1" applyFont="1" applyFill="1" applyBorder="1" applyAlignment="1">
      <alignment horizontal="centerContinuous" vertical="center"/>
    </xf>
    <xf numFmtId="3" fontId="8" fillId="2" borderId="11" xfId="1" applyNumberFormat="1" applyFont="1" applyFill="1" applyBorder="1" applyAlignment="1">
      <alignment horizontal="centerContinuous" vertical="center"/>
    </xf>
    <xf numFmtId="3" fontId="8" fillId="2" borderId="12" xfId="1" applyNumberFormat="1" applyFont="1" applyFill="1" applyBorder="1" applyAlignment="1">
      <alignment horizontal="centerContinuous" vertical="center"/>
    </xf>
    <xf numFmtId="3" fontId="8" fillId="2" borderId="8" xfId="2" applyNumberFormat="1" applyFont="1" applyFill="1" applyBorder="1" applyAlignment="1">
      <alignment horizontal="centerContinuous" vertical="center"/>
    </xf>
    <xf numFmtId="3" fontId="8" fillId="2" borderId="0" xfId="2" applyNumberFormat="1" applyFont="1" applyFill="1" applyBorder="1" applyAlignment="1">
      <alignment horizontal="centerContinuous" vertical="center"/>
    </xf>
    <xf numFmtId="3" fontId="8" fillId="2" borderId="2" xfId="2" applyNumberFormat="1" applyFont="1" applyFill="1" applyBorder="1" applyAlignment="1">
      <alignment vertical="center"/>
    </xf>
    <xf numFmtId="3" fontId="8" fillId="2" borderId="3" xfId="2" applyNumberFormat="1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3" fontId="8" fillId="2" borderId="8" xfId="1" applyNumberFormat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2" borderId="14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10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29" fillId="2" borderId="0" xfId="63" applyFont="1" applyFill="1"/>
    <xf numFmtId="0" fontId="33" fillId="0" borderId="0" xfId="0" applyFont="1" applyBorder="1"/>
    <xf numFmtId="0" fontId="10" fillId="0" borderId="0" xfId="68"/>
    <xf numFmtId="0" fontId="8" fillId="0" borderId="0" xfId="68" applyFont="1" applyFill="1"/>
    <xf numFmtId="0" fontId="8" fillId="2" borderId="0" xfId="68" applyFont="1" applyFill="1"/>
    <xf numFmtId="0" fontId="21" fillId="2" borderId="14" xfId="4" applyFont="1" applyFill="1" applyBorder="1" applyAlignment="1">
      <alignment horizontal="left" vertical="center" wrapText="1"/>
    </xf>
    <xf numFmtId="0" fontId="21" fillId="2" borderId="5" xfId="68" applyFont="1" applyFill="1" applyBorder="1" applyAlignment="1">
      <alignment horizontal="right" vertical="center" wrapText="1"/>
    </xf>
    <xf numFmtId="0" fontId="21" fillId="2" borderId="5" xfId="68" applyFont="1" applyFill="1" applyBorder="1" applyAlignment="1">
      <alignment horizontal="left" vertical="center" wrapText="1"/>
    </xf>
    <xf numFmtId="0" fontId="21" fillId="2" borderId="5" xfId="4" applyFont="1" applyFill="1" applyBorder="1" applyAlignment="1">
      <alignment horizontal="left" vertical="center" wrapText="1"/>
    </xf>
    <xf numFmtId="0" fontId="11" fillId="0" borderId="0" xfId="68" applyFont="1" applyFill="1"/>
    <xf numFmtId="0" fontId="11" fillId="2" borderId="0" xfId="68" applyFont="1" applyFill="1"/>
    <xf numFmtId="0" fontId="10" fillId="2" borderId="5" xfId="68" applyFont="1" applyFill="1" applyBorder="1"/>
    <xf numFmtId="0" fontId="10" fillId="2" borderId="0" xfId="68" applyFont="1" applyFill="1"/>
    <xf numFmtId="0" fontId="10" fillId="2" borderId="5" xfId="68" applyFont="1" applyFill="1" applyBorder="1" applyAlignment="1">
      <alignment horizontal="center"/>
    </xf>
    <xf numFmtId="0" fontId="16" fillId="0" borderId="5" xfId="68" applyFont="1" applyFill="1" applyBorder="1" applyAlignment="1">
      <alignment horizontal="center"/>
    </xf>
    <xf numFmtId="0" fontId="10" fillId="0" borderId="5" xfId="68" applyFill="1" applyBorder="1"/>
    <xf numFmtId="0" fontId="10" fillId="0" borderId="5" xfId="68" applyFill="1" applyBorder="1" applyAlignment="1">
      <alignment horizontal="center"/>
    </xf>
    <xf numFmtId="0" fontId="10" fillId="0" borderId="5" xfId="68" applyBorder="1"/>
    <xf numFmtId="167" fontId="10" fillId="0" borderId="5" xfId="68" applyNumberFormat="1" applyBorder="1"/>
    <xf numFmtId="0" fontId="10" fillId="0" borderId="0" xfId="68" applyFont="1"/>
    <xf numFmtId="0" fontId="8" fillId="0" borderId="5" xfId="68" applyFont="1" applyFill="1" applyBorder="1"/>
    <xf numFmtId="0" fontId="10" fillId="0" borderId="0" xfId="68" applyFill="1"/>
    <xf numFmtId="0" fontId="10" fillId="0" borderId="0" xfId="68" applyFill="1" applyAlignment="1">
      <alignment horizontal="center"/>
    </xf>
    <xf numFmtId="167" fontId="10" fillId="0" borderId="0" xfId="68" applyNumberFormat="1"/>
    <xf numFmtId="0" fontId="19" fillId="0" borderId="5" xfId="68" applyFont="1" applyFill="1" applyBorder="1" applyAlignment="1">
      <alignment horizontal="center"/>
    </xf>
    <xf numFmtId="0" fontId="19" fillId="0" borderId="0" xfId="68" applyFont="1" applyFill="1" applyAlignment="1">
      <alignment horizontal="center"/>
    </xf>
    <xf numFmtId="167" fontId="10" fillId="2" borderId="5" xfId="68" applyNumberFormat="1" applyFont="1" applyFill="1" applyBorder="1"/>
    <xf numFmtId="0" fontId="28" fillId="0" borderId="0" xfId="68" applyFont="1"/>
    <xf numFmtId="167" fontId="8" fillId="2" borderId="3" xfId="63" applyNumberFormat="1" applyFont="1" applyFill="1" applyBorder="1" applyAlignment="1">
      <alignment horizontal="center" vertical="center"/>
    </xf>
    <xf numFmtId="167" fontId="8" fillId="2" borderId="7" xfId="63" applyNumberFormat="1" applyFont="1" applyFill="1" applyBorder="1" applyAlignment="1">
      <alignment horizontal="center" vertical="center"/>
    </xf>
    <xf numFmtId="167" fontId="8" fillId="2" borderId="9" xfId="63" applyNumberFormat="1" applyFont="1" applyFill="1" applyBorder="1" applyAlignment="1">
      <alignment horizontal="center" vertical="center"/>
    </xf>
    <xf numFmtId="167" fontId="8" fillId="2" borderId="13" xfId="63" applyNumberFormat="1" applyFont="1" applyFill="1" applyBorder="1" applyAlignment="1">
      <alignment horizontal="center" vertical="center"/>
    </xf>
    <xf numFmtId="167" fontId="8" fillId="2" borderId="5" xfId="1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/>
    </xf>
    <xf numFmtId="0" fontId="10" fillId="2" borderId="0" xfId="68" applyFill="1"/>
    <xf numFmtId="0" fontId="35" fillId="0" borderId="0" xfId="44" applyFont="1"/>
    <xf numFmtId="0" fontId="35" fillId="2" borderId="0" xfId="44" applyFont="1" applyFill="1"/>
    <xf numFmtId="0" fontId="35" fillId="0" borderId="0" xfId="44" applyNumberFormat="1" applyFont="1"/>
    <xf numFmtId="0" fontId="36" fillId="0" borderId="0" xfId="44" applyFont="1"/>
    <xf numFmtId="0" fontId="15" fillId="0" borderId="0" xfId="1" applyNumberFormat="1" applyFont="1" applyFill="1" applyBorder="1" applyAlignment="1">
      <alignment horizontal="left"/>
    </xf>
    <xf numFmtId="0" fontId="37" fillId="0" borderId="5" xfId="44" applyFont="1" applyBorder="1"/>
    <xf numFmtId="0" fontId="12" fillId="0" borderId="0" xfId="44" applyFont="1"/>
    <xf numFmtId="0" fontId="12" fillId="2" borderId="0" xfId="44" applyFont="1" applyFill="1"/>
    <xf numFmtId="0" fontId="37" fillId="2" borderId="5" xfId="44" applyFont="1" applyFill="1" applyBorder="1"/>
    <xf numFmtId="0" fontId="16" fillId="2" borderId="5" xfId="0" applyFont="1" applyFill="1" applyBorder="1" applyAlignment="1">
      <alignment vertical="center"/>
    </xf>
    <xf numFmtId="0" fontId="32" fillId="2" borderId="0" xfId="44" applyFont="1" applyFill="1"/>
    <xf numFmtId="0" fontId="16" fillId="2" borderId="5" xfId="0" applyFont="1" applyFill="1" applyBorder="1"/>
    <xf numFmtId="0" fontId="38" fillId="2" borderId="0" xfId="49" applyFont="1" applyFill="1" applyAlignment="1"/>
    <xf numFmtId="0" fontId="39" fillId="2" borderId="5" xfId="44" applyFont="1" applyFill="1" applyBorder="1"/>
    <xf numFmtId="0" fontId="40" fillId="2" borderId="0" xfId="44" applyFont="1" applyFill="1"/>
    <xf numFmtId="167" fontId="35" fillId="0" borderId="0" xfId="44" applyNumberFormat="1" applyFont="1"/>
    <xf numFmtId="167" fontId="37" fillId="0" borderId="5" xfId="44" applyNumberFormat="1" applyFont="1" applyBorder="1"/>
    <xf numFmtId="167" fontId="37" fillId="2" borderId="5" xfId="44" applyNumberFormat="1" applyFont="1" applyFill="1" applyBorder="1"/>
    <xf numFmtId="0" fontId="37" fillId="0" borderId="5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vertical="center" wrapText="1"/>
    </xf>
    <xf numFmtId="3" fontId="37" fillId="0" borderId="5" xfId="1" applyNumberFormat="1" applyFont="1" applyFill="1" applyBorder="1" applyAlignment="1">
      <alignment vertical="center"/>
    </xf>
    <xf numFmtId="0" fontId="21" fillId="2" borderId="5" xfId="1" applyNumberFormat="1" applyFont="1" applyFill="1" applyBorder="1" applyAlignment="1">
      <alignment horizontal="left" vertical="center"/>
    </xf>
    <xf numFmtId="0" fontId="37" fillId="2" borderId="5" xfId="1" applyNumberFormat="1" applyFont="1" applyFill="1" applyBorder="1" applyAlignment="1">
      <alignment horizontal="center" vertical="center"/>
    </xf>
    <xf numFmtId="0" fontId="16" fillId="2" borderId="14" xfId="1" applyNumberFormat="1" applyFont="1" applyFill="1" applyBorder="1" applyAlignment="1">
      <alignment vertical="center" wrapText="1"/>
    </xf>
    <xf numFmtId="0" fontId="39" fillId="4" borderId="5" xfId="71" applyFont="1" applyFill="1" applyBorder="1" applyAlignment="1">
      <alignment horizontal="left" vertical="center" wrapText="1"/>
    </xf>
    <xf numFmtId="3" fontId="37" fillId="2" borderId="5" xfId="1" applyNumberFormat="1" applyFont="1" applyFill="1" applyBorder="1" applyAlignment="1">
      <alignment vertical="center"/>
    </xf>
    <xf numFmtId="49" fontId="37" fillId="2" borderId="5" xfId="1" applyNumberFormat="1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left" vertical="center"/>
    </xf>
    <xf numFmtId="0" fontId="41" fillId="2" borderId="5" xfId="0" applyFont="1" applyFill="1" applyBorder="1" applyAlignment="1">
      <alignment horizontal="center" vertical="center"/>
    </xf>
    <xf numFmtId="1" fontId="41" fillId="2" borderId="5" xfId="0" applyNumberFormat="1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left" vertical="center" wrapText="1"/>
    </xf>
    <xf numFmtId="3" fontId="16" fillId="2" borderId="5" xfId="1" applyNumberFormat="1" applyFont="1" applyFill="1" applyBorder="1" applyAlignment="1">
      <alignment vertical="center"/>
    </xf>
    <xf numFmtId="3" fontId="16" fillId="2" borderId="5" xfId="1" applyNumberFormat="1" applyFont="1" applyFill="1" applyBorder="1" applyAlignment="1">
      <alignment horizontal="right" vertical="center"/>
    </xf>
    <xf numFmtId="0" fontId="37" fillId="2" borderId="5" xfId="44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165" fontId="37" fillId="2" borderId="5" xfId="44" applyNumberFormat="1" applyFont="1" applyFill="1" applyBorder="1"/>
    <xf numFmtId="171" fontId="37" fillId="2" borderId="5" xfId="44" applyNumberFormat="1" applyFont="1" applyFill="1" applyBorder="1"/>
    <xf numFmtId="0" fontId="21" fillId="2" borderId="5" xfId="49" applyNumberFormat="1" applyFont="1" applyFill="1" applyBorder="1" applyAlignment="1">
      <alignment horizontal="right" vertical="center"/>
    </xf>
    <xf numFmtId="170" fontId="21" fillId="2" borderId="5" xfId="49" applyNumberFormat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/>
    </xf>
    <xf numFmtId="3" fontId="21" fillId="2" borderId="5" xfId="1" applyNumberFormat="1" applyFont="1" applyFill="1" applyBorder="1" applyAlignment="1">
      <alignment vertical="center"/>
    </xf>
    <xf numFmtId="3" fontId="21" fillId="2" borderId="5" xfId="1" applyNumberFormat="1" applyFont="1" applyFill="1" applyBorder="1" applyAlignment="1">
      <alignment horizontal="right" vertical="center"/>
    </xf>
    <xf numFmtId="167" fontId="21" fillId="2" borderId="5" xfId="1" applyNumberFormat="1" applyFont="1" applyFill="1" applyBorder="1" applyAlignment="1">
      <alignment horizontal="right" vertical="center"/>
    </xf>
    <xf numFmtId="0" fontId="21" fillId="2" borderId="5" xfId="1" applyNumberFormat="1" applyFont="1" applyFill="1" applyBorder="1" applyAlignment="1">
      <alignment horizontal="center" vertical="center"/>
    </xf>
    <xf numFmtId="3" fontId="21" fillId="2" borderId="5" xfId="1" applyNumberFormat="1" applyFont="1" applyFill="1" applyBorder="1" applyAlignment="1">
      <alignment horizontal="center" vertical="center"/>
    </xf>
    <xf numFmtId="1" fontId="21" fillId="2" borderId="5" xfId="1" applyNumberFormat="1" applyFont="1" applyFill="1" applyBorder="1" applyAlignment="1">
      <alignment horizontal="center" vertical="center"/>
    </xf>
    <xf numFmtId="166" fontId="21" fillId="2" borderId="5" xfId="1" applyNumberFormat="1" applyFont="1" applyFill="1" applyBorder="1" applyAlignment="1">
      <alignment horizontal="center" vertical="center"/>
    </xf>
    <xf numFmtId="165" fontId="21" fillId="2" borderId="5" xfId="1" applyNumberFormat="1" applyFont="1" applyFill="1" applyBorder="1" applyAlignment="1">
      <alignment horizontal="center" vertical="center"/>
    </xf>
    <xf numFmtId="49" fontId="41" fillId="2" borderId="5" xfId="0" applyNumberFormat="1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vertical="center"/>
    </xf>
    <xf numFmtId="171" fontId="41" fillId="2" borderId="5" xfId="0" applyNumberFormat="1" applyFont="1" applyFill="1" applyBorder="1" applyAlignment="1">
      <alignment vertical="center"/>
    </xf>
    <xf numFmtId="0" fontId="16" fillId="2" borderId="5" xfId="1" applyNumberFormat="1" applyFont="1" applyFill="1" applyBorder="1" applyAlignment="1">
      <alignment horizontal="right" vertical="center"/>
    </xf>
    <xf numFmtId="167" fontId="41" fillId="2" borderId="5" xfId="0" applyNumberFormat="1" applyFont="1" applyFill="1" applyBorder="1" applyAlignment="1">
      <alignment vertical="center"/>
    </xf>
    <xf numFmtId="165" fontId="41" fillId="2" borderId="5" xfId="0" applyNumberFormat="1" applyFont="1" applyFill="1" applyBorder="1" applyAlignment="1">
      <alignment vertical="center"/>
    </xf>
    <xf numFmtId="0" fontId="42" fillId="2" borderId="5" xfId="0" applyFont="1" applyFill="1" applyBorder="1" applyAlignment="1">
      <alignment horizontal="center" vertical="center"/>
    </xf>
    <xf numFmtId="1" fontId="42" fillId="2" borderId="5" xfId="0" applyNumberFormat="1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right" vertical="center" wrapText="1"/>
    </xf>
    <xf numFmtId="0" fontId="42" fillId="2" borderId="5" xfId="0" applyFont="1" applyFill="1" applyBorder="1" applyAlignment="1">
      <alignment vertical="center"/>
    </xf>
    <xf numFmtId="0" fontId="39" fillId="2" borderId="5" xfId="1" applyNumberFormat="1" applyFont="1" applyFill="1" applyBorder="1" applyAlignment="1">
      <alignment horizontal="center" vertical="center"/>
    </xf>
    <xf numFmtId="3" fontId="39" fillId="2" borderId="5" xfId="1" applyNumberFormat="1" applyFont="1" applyFill="1" applyBorder="1" applyAlignment="1">
      <alignment vertical="center"/>
    </xf>
    <xf numFmtId="167" fontId="39" fillId="2" borderId="5" xfId="44" applyNumberFormat="1" applyFont="1" applyFill="1" applyBorder="1"/>
    <xf numFmtId="0" fontId="0" fillId="0" borderId="5" xfId="0" applyBorder="1"/>
    <xf numFmtId="0" fontId="43" fillId="0" borderId="5" xfId="0" applyFont="1" applyBorder="1" applyAlignment="1">
      <alignment horizontal="center" wrapText="1"/>
    </xf>
    <xf numFmtId="0" fontId="16" fillId="2" borderId="1" xfId="1" applyNumberFormat="1" applyFont="1" applyFill="1" applyBorder="1" applyAlignment="1">
      <alignment horizontal="center" vertical="center"/>
    </xf>
    <xf numFmtId="0" fontId="16" fillId="2" borderId="10" xfId="1" applyNumberFormat="1" applyFont="1" applyFill="1" applyBorder="1" applyAlignment="1">
      <alignment horizontal="center" vertical="center"/>
    </xf>
    <xf numFmtId="0" fontId="16" fillId="2" borderId="4" xfId="1" applyNumberFormat="1" applyFont="1" applyFill="1" applyBorder="1" applyAlignment="1">
      <alignment horizontal="center" vertical="center"/>
    </xf>
    <xf numFmtId="0" fontId="16" fillId="2" borderId="5" xfId="1" applyNumberFormat="1" applyFont="1" applyFill="1" applyBorder="1" applyAlignment="1">
      <alignment horizontal="center" vertical="center"/>
    </xf>
    <xf numFmtId="167" fontId="16" fillId="2" borderId="5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49" fontId="21" fillId="2" borderId="1" xfId="1" applyNumberFormat="1" applyFont="1" applyFill="1" applyBorder="1" applyAlignment="1">
      <alignment horizontal="center" vertical="center"/>
    </xf>
    <xf numFmtId="0" fontId="21" fillId="2" borderId="14" xfId="5" applyFont="1" applyFill="1" applyBorder="1" applyAlignment="1">
      <alignment horizontal="center" vertical="center"/>
    </xf>
    <xf numFmtId="0" fontId="21" fillId="2" borderId="5" xfId="48" applyFont="1" applyFill="1" applyBorder="1" applyAlignment="1">
      <alignment horizontal="center" vertical="center"/>
    </xf>
    <xf numFmtId="0" fontId="21" fillId="2" borderId="4" xfId="48" applyFont="1" applyFill="1" applyBorder="1" applyAlignment="1">
      <alignment horizontal="center" vertical="center"/>
    </xf>
    <xf numFmtId="0" fontId="21" fillId="2" borderId="5" xfId="1" applyNumberFormat="1" applyFont="1" applyFill="1" applyBorder="1" applyAlignment="1">
      <alignment horizontal="center" vertical="center" textRotation="90"/>
    </xf>
    <xf numFmtId="3" fontId="21" fillId="2" borderId="5" xfId="48" applyNumberFormat="1" applyFont="1" applyFill="1" applyBorder="1" applyAlignment="1">
      <alignment horizontal="right" vertical="center"/>
    </xf>
    <xf numFmtId="0" fontId="21" fillId="2" borderId="5" xfId="69" applyFont="1" applyFill="1" applyBorder="1" applyAlignment="1">
      <alignment horizontal="left" vertical="center" wrapText="1"/>
    </xf>
    <xf numFmtId="0" fontId="16" fillId="2" borderId="1" xfId="5" applyFont="1" applyFill="1" applyBorder="1" applyAlignment="1">
      <alignment vertical="center"/>
    </xf>
    <xf numFmtId="0" fontId="16" fillId="2" borderId="5" xfId="5" applyFont="1" applyFill="1" applyBorder="1" applyAlignment="1">
      <alignment horizontal="left" vertical="center"/>
    </xf>
    <xf numFmtId="0" fontId="16" fillId="2" borderId="5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3" fontId="16" fillId="2" borderId="5" xfId="5" applyNumberFormat="1" applyFont="1" applyFill="1" applyBorder="1" applyAlignment="1">
      <alignment horizontal="center" vertical="center"/>
    </xf>
    <xf numFmtId="3" fontId="21" fillId="2" borderId="5" xfId="5" applyNumberFormat="1" applyFont="1" applyFill="1" applyBorder="1" applyAlignment="1">
      <alignment horizontal="center" vertical="center"/>
    </xf>
    <xf numFmtId="3" fontId="16" fillId="2" borderId="5" xfId="5" applyNumberFormat="1" applyFont="1" applyFill="1" applyBorder="1" applyAlignment="1">
      <alignment horizontal="right" vertical="center"/>
    </xf>
    <xf numFmtId="3" fontId="16" fillId="2" borderId="5" xfId="1" applyNumberFormat="1" applyFont="1" applyFill="1" applyBorder="1" applyAlignment="1">
      <alignment horizontal="center" vertical="center"/>
    </xf>
    <xf numFmtId="167" fontId="16" fillId="2" borderId="5" xfId="5" applyNumberFormat="1" applyFont="1" applyFill="1" applyBorder="1" applyAlignment="1">
      <alignment horizontal="right" vertical="center"/>
    </xf>
    <xf numFmtId="0" fontId="16" fillId="2" borderId="5" xfId="48" applyFont="1" applyFill="1" applyBorder="1" applyAlignment="1">
      <alignment horizontal="center" vertical="center"/>
    </xf>
    <xf numFmtId="167" fontId="16" fillId="2" borderId="1" xfId="5" applyNumberFormat="1" applyFont="1" applyFill="1" applyBorder="1" applyAlignment="1">
      <alignment horizontal="center" vertical="center"/>
    </xf>
    <xf numFmtId="49" fontId="21" fillId="2" borderId="5" xfId="1" applyNumberFormat="1" applyFont="1" applyFill="1" applyBorder="1" applyAlignment="1">
      <alignment horizontal="center" vertical="center"/>
    </xf>
    <xf numFmtId="0" fontId="21" fillId="2" borderId="5" xfId="48" applyFont="1" applyFill="1" applyBorder="1" applyAlignment="1">
      <alignment horizontal="right" vertical="center"/>
    </xf>
    <xf numFmtId="3" fontId="21" fillId="2" borderId="5" xfId="48" applyNumberFormat="1" applyFont="1" applyFill="1" applyBorder="1" applyAlignment="1">
      <alignment horizontal="center" vertical="center"/>
    </xf>
    <xf numFmtId="167" fontId="21" fillId="2" borderId="5" xfId="5" applyNumberFormat="1" applyFont="1" applyFill="1" applyBorder="1" applyAlignment="1">
      <alignment horizontal="right" vertical="center"/>
    </xf>
    <xf numFmtId="167" fontId="21" fillId="2" borderId="5" xfId="1" applyNumberFormat="1" applyFont="1" applyFill="1" applyBorder="1" applyAlignment="1">
      <alignment horizontal="center" vertical="center"/>
    </xf>
    <xf numFmtId="0" fontId="21" fillId="2" borderId="5" xfId="48" applyFont="1" applyFill="1" applyBorder="1" applyAlignment="1">
      <alignment horizontal="left" vertical="center"/>
    </xf>
    <xf numFmtId="2" fontId="21" fillId="2" borderId="1" xfId="1" applyNumberFormat="1" applyFont="1" applyFill="1" applyBorder="1" applyAlignment="1">
      <alignment horizontal="center" vertical="center"/>
    </xf>
    <xf numFmtId="0" fontId="0" fillId="0" borderId="5" xfId="0" applyFont="1" applyBorder="1"/>
    <xf numFmtId="0" fontId="42" fillId="0" borderId="5" xfId="0" applyFont="1" applyBorder="1"/>
    <xf numFmtId="0" fontId="42" fillId="0" borderId="0" xfId="0" applyFont="1"/>
    <xf numFmtId="0" fontId="42" fillId="0" borderId="5" xfId="0" applyFont="1" applyBorder="1" applyAlignment="1">
      <alignment horizontal="right"/>
    </xf>
    <xf numFmtId="167" fontId="0" fillId="0" borderId="5" xfId="0" applyNumberFormat="1" applyBorder="1"/>
    <xf numFmtId="167" fontId="0" fillId="0" borderId="5" xfId="0" applyNumberFormat="1" applyFont="1" applyBorder="1"/>
    <xf numFmtId="167" fontId="42" fillId="0" borderId="5" xfId="0" applyNumberFormat="1" applyFont="1" applyBorder="1"/>
    <xf numFmtId="167" fontId="0" fillId="0" borderId="0" xfId="0" applyNumberFormat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left" wrapText="1"/>
    </xf>
    <xf numFmtId="0" fontId="23" fillId="2" borderId="5" xfId="69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/>
    </xf>
    <xf numFmtId="0" fontId="8" fillId="2" borderId="17" xfId="1" applyNumberFormat="1" applyFont="1" applyFill="1" applyBorder="1" applyAlignment="1">
      <alignment horizontal="center" vertical="center"/>
    </xf>
    <xf numFmtId="3" fontId="8" fillId="2" borderId="16" xfId="1" applyNumberFormat="1" applyFont="1" applyFill="1" applyBorder="1" applyAlignment="1">
      <alignment horizontal="centerContinuous" vertical="center"/>
    </xf>
    <xf numFmtId="3" fontId="8" fillId="2" borderId="21" xfId="1" applyNumberFormat="1" applyFont="1" applyFill="1" applyBorder="1" applyAlignment="1">
      <alignment horizontal="centerContinuous" vertical="center"/>
    </xf>
    <xf numFmtId="3" fontId="8" fillId="2" borderId="22" xfId="1" applyNumberFormat="1" applyFont="1" applyFill="1" applyBorder="1" applyAlignment="1">
      <alignment horizontal="centerContinuous" vertical="center"/>
    </xf>
    <xf numFmtId="0" fontId="8" fillId="2" borderId="24" xfId="1" applyNumberFormat="1" applyFont="1" applyFill="1" applyBorder="1" applyAlignment="1">
      <alignment horizontal="center" vertical="center"/>
    </xf>
    <xf numFmtId="0" fontId="8" fillId="2" borderId="25" xfId="1" applyNumberFormat="1" applyFont="1" applyFill="1" applyBorder="1" applyAlignment="1">
      <alignment horizontal="center" vertical="center"/>
    </xf>
    <xf numFmtId="0" fontId="16" fillId="2" borderId="24" xfId="1" applyNumberFormat="1" applyFont="1" applyFill="1" applyBorder="1" applyAlignment="1">
      <alignment horizontal="center" vertical="center"/>
    </xf>
    <xf numFmtId="0" fontId="16" fillId="2" borderId="25" xfId="1" applyNumberFormat="1" applyFont="1" applyFill="1" applyBorder="1" applyAlignment="1">
      <alignment horizontal="center" vertical="center"/>
    </xf>
    <xf numFmtId="0" fontId="21" fillId="2" borderId="26" xfId="1" applyNumberFormat="1" applyFont="1" applyFill="1" applyBorder="1" applyAlignment="1">
      <alignment horizontal="center" vertical="center"/>
    </xf>
    <xf numFmtId="0" fontId="21" fillId="2" borderId="24" xfId="1" applyNumberFormat="1" applyFont="1" applyFill="1" applyBorder="1" applyAlignment="1">
      <alignment horizontal="center" vertical="center"/>
    </xf>
    <xf numFmtId="0" fontId="16" fillId="2" borderId="26" xfId="5" applyNumberFormat="1" applyFont="1" applyFill="1" applyBorder="1" applyAlignment="1">
      <alignment horizontal="center" vertical="center"/>
    </xf>
    <xf numFmtId="0" fontId="0" fillId="0" borderId="26" xfId="0" applyBorder="1"/>
    <xf numFmtId="0" fontId="0" fillId="0" borderId="25" xfId="0" applyBorder="1"/>
    <xf numFmtId="0" fontId="0" fillId="0" borderId="26" xfId="0" applyFont="1" applyBorder="1"/>
    <xf numFmtId="0" fontId="0" fillId="0" borderId="25" xfId="0" applyFont="1" applyBorder="1"/>
    <xf numFmtId="0" fontId="42" fillId="0" borderId="26" xfId="0" applyFont="1" applyBorder="1"/>
    <xf numFmtId="0" fontId="42" fillId="0" borderId="25" xfId="0" applyFont="1" applyBorder="1"/>
    <xf numFmtId="0" fontId="42" fillId="0" borderId="27" xfId="0" applyFont="1" applyBorder="1"/>
    <xf numFmtId="0" fontId="42" fillId="0" borderId="28" xfId="0" applyFont="1" applyBorder="1"/>
    <xf numFmtId="0" fontId="42" fillId="0" borderId="28" xfId="0" applyFont="1" applyBorder="1" applyAlignment="1">
      <alignment horizontal="right"/>
    </xf>
    <xf numFmtId="167" fontId="42" fillId="0" borderId="28" xfId="0" applyNumberFormat="1" applyFont="1" applyBorder="1"/>
    <xf numFmtId="0" fontId="42" fillId="0" borderId="29" xfId="0" applyFont="1" applyBorder="1"/>
    <xf numFmtId="0" fontId="8" fillId="2" borderId="30" xfId="1" applyNumberFormat="1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/>
    </xf>
    <xf numFmtId="167" fontId="8" fillId="2" borderId="14" xfId="1" applyNumberFormat="1" applyFont="1" applyFill="1" applyBorder="1" applyAlignment="1">
      <alignment horizontal="center" vertical="center"/>
    </xf>
    <xf numFmtId="167" fontId="8" fillId="2" borderId="10" xfId="1" applyNumberFormat="1" applyFont="1" applyFill="1" applyBorder="1" applyAlignment="1">
      <alignment horizontal="center" vertical="center"/>
    </xf>
    <xf numFmtId="0" fontId="8" fillId="2" borderId="31" xfId="1" applyNumberFormat="1" applyFont="1" applyFill="1" applyBorder="1" applyAlignment="1">
      <alignment horizontal="center" vertical="center"/>
    </xf>
    <xf numFmtId="49" fontId="8" fillId="2" borderId="33" xfId="1" applyNumberFormat="1" applyFont="1" applyFill="1" applyBorder="1" applyAlignment="1">
      <alignment horizontal="center" vertical="center"/>
    </xf>
    <xf numFmtId="0" fontId="8" fillId="2" borderId="34" xfId="1" applyNumberFormat="1" applyFont="1" applyFill="1" applyBorder="1" applyAlignment="1">
      <alignment horizontal="center" vertical="center"/>
    </xf>
    <xf numFmtId="3" fontId="8" fillId="2" borderId="33" xfId="1" applyNumberFormat="1" applyFont="1" applyFill="1" applyBorder="1" applyAlignment="1">
      <alignment horizontal="center" vertical="center" wrapText="1"/>
    </xf>
    <xf numFmtId="3" fontId="8" fillId="2" borderId="34" xfId="1" applyNumberFormat="1" applyFont="1" applyFill="1" applyBorder="1" applyAlignment="1">
      <alignment horizontal="center" vertical="center" wrapText="1"/>
    </xf>
    <xf numFmtId="3" fontId="8" fillId="2" borderId="37" xfId="1" applyNumberFormat="1" applyFont="1" applyFill="1" applyBorder="1" applyAlignment="1">
      <alignment horizontal="center" vertical="center" wrapText="1"/>
    </xf>
    <xf numFmtId="167" fontId="8" fillId="2" borderId="34" xfId="63" applyNumberFormat="1" applyFont="1" applyFill="1" applyBorder="1" applyAlignment="1">
      <alignment horizontal="center" vertical="center"/>
    </xf>
    <xf numFmtId="167" fontId="8" fillId="2" borderId="38" xfId="63" applyNumberFormat="1" applyFont="1" applyFill="1" applyBorder="1" applyAlignment="1">
      <alignment horizontal="center" vertical="center"/>
    </xf>
    <xf numFmtId="0" fontId="34" fillId="0" borderId="14" xfId="68" applyFont="1" applyBorder="1" applyAlignment="1">
      <alignment horizontal="center" vertical="center" wrapText="1"/>
    </xf>
    <xf numFmtId="0" fontId="8" fillId="2" borderId="39" xfId="1" applyNumberFormat="1" applyFont="1" applyFill="1" applyBorder="1" applyAlignment="1">
      <alignment horizontal="center" vertical="center"/>
    </xf>
    <xf numFmtId="0" fontId="8" fillId="2" borderId="40" xfId="1" applyNumberFormat="1" applyFont="1" applyFill="1" applyBorder="1" applyAlignment="1">
      <alignment horizontal="center" vertical="center"/>
    </xf>
    <xf numFmtId="0" fontId="8" fillId="2" borderId="41" xfId="1" applyNumberFormat="1" applyFont="1" applyFill="1" applyBorder="1" applyAlignment="1">
      <alignment horizontal="center" vertical="center"/>
    </xf>
    <xf numFmtId="0" fontId="8" fillId="2" borderId="42" xfId="1" applyNumberFormat="1" applyFont="1" applyFill="1" applyBorder="1" applyAlignment="1">
      <alignment horizontal="center" vertical="center"/>
    </xf>
    <xf numFmtId="167" fontId="8" fillId="2" borderId="41" xfId="1" applyNumberFormat="1" applyFont="1" applyFill="1" applyBorder="1" applyAlignment="1">
      <alignment horizontal="center" vertical="center"/>
    </xf>
    <xf numFmtId="167" fontId="8" fillId="2" borderId="40" xfId="1" applyNumberFormat="1" applyFont="1" applyFill="1" applyBorder="1" applyAlignment="1">
      <alignment horizontal="center" vertical="center"/>
    </xf>
    <xf numFmtId="0" fontId="8" fillId="2" borderId="43" xfId="1" applyNumberFormat="1" applyFont="1" applyFill="1" applyBorder="1" applyAlignment="1">
      <alignment horizontal="center" vertical="center"/>
    </xf>
    <xf numFmtId="0" fontId="45" fillId="0" borderId="0" xfId="0" applyFont="1"/>
    <xf numFmtId="49" fontId="15" fillId="0" borderId="14" xfId="68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vertical="justify"/>
    </xf>
    <xf numFmtId="49" fontId="21" fillId="0" borderId="5" xfId="68" applyNumberFormat="1" applyFont="1" applyFill="1" applyBorder="1" applyAlignment="1">
      <alignment horizontal="center" vertical="center" wrapText="1"/>
    </xf>
    <xf numFmtId="0" fontId="21" fillId="2" borderId="5" xfId="1" applyNumberFormat="1" applyFont="1" applyFill="1" applyBorder="1" applyAlignment="1">
      <alignment horizontal="left" vertical="justify"/>
    </xf>
    <xf numFmtId="49" fontId="16" fillId="2" borderId="5" xfId="68" applyNumberFormat="1" applyFont="1" applyFill="1" applyBorder="1" applyAlignment="1">
      <alignment horizontal="center" vertical="center" wrapText="1"/>
    </xf>
    <xf numFmtId="49" fontId="16" fillId="2" borderId="5" xfId="68" applyNumberFormat="1" applyFont="1" applyFill="1" applyBorder="1" applyAlignment="1">
      <alignment horizontal="left" vertical="center" wrapText="1"/>
    </xf>
    <xf numFmtId="0" fontId="16" fillId="2" borderId="5" xfId="68" applyFont="1" applyFill="1" applyBorder="1" applyAlignment="1">
      <alignment horizontal="center" vertical="justify"/>
    </xf>
    <xf numFmtId="49" fontId="16" fillId="2" borderId="5" xfId="68" applyNumberFormat="1" applyFont="1" applyFill="1" applyBorder="1" applyAlignment="1">
      <alignment horizontal="center" vertical="justify" wrapText="1"/>
    </xf>
    <xf numFmtId="49" fontId="16" fillId="2" borderId="5" xfId="68" applyNumberFormat="1" applyFont="1" applyFill="1" applyBorder="1" applyAlignment="1">
      <alignment horizontal="center" vertical="justify"/>
    </xf>
    <xf numFmtId="0" fontId="16" fillId="2" borderId="5" xfId="68" applyFont="1" applyFill="1" applyBorder="1" applyAlignment="1">
      <alignment horizontal="center" vertical="center"/>
    </xf>
    <xf numFmtId="49" fontId="16" fillId="2" borderId="5" xfId="5" applyNumberFormat="1" applyFont="1" applyFill="1" applyBorder="1" applyAlignment="1">
      <alignment horizontal="center"/>
    </xf>
    <xf numFmtId="0" fontId="46" fillId="2" borderId="5" xfId="68" applyFont="1" applyFill="1" applyBorder="1" applyAlignment="1">
      <alignment horizontal="center" vertical="center"/>
    </xf>
    <xf numFmtId="0" fontId="16" fillId="2" borderId="5" xfId="68" applyFont="1" applyFill="1" applyBorder="1" applyAlignment="1">
      <alignment horizontal="center" vertical="center" wrapText="1"/>
    </xf>
    <xf numFmtId="0" fontId="16" fillId="2" borderId="5" xfId="68" applyFont="1" applyFill="1" applyBorder="1" applyAlignment="1">
      <alignment horizontal="center" vertical="justify" wrapText="1"/>
    </xf>
    <xf numFmtId="0" fontId="41" fillId="2" borderId="5" xfId="68" applyFont="1" applyFill="1" applyBorder="1" applyAlignment="1">
      <alignment horizontal="center" vertical="justify" wrapText="1"/>
    </xf>
    <xf numFmtId="172" fontId="16" fillId="2" borderId="5" xfId="68" applyNumberFormat="1" applyFont="1" applyFill="1" applyBorder="1" applyAlignment="1">
      <alignment horizontal="center" vertical="justify" wrapText="1"/>
    </xf>
    <xf numFmtId="49" fontId="21" fillId="2" borderId="5" xfId="68" applyNumberFormat="1" applyFont="1" applyFill="1" applyBorder="1" applyAlignment="1">
      <alignment horizontal="center" vertical="center" wrapText="1"/>
    </xf>
    <xf numFmtId="0" fontId="21" fillId="2" borderId="5" xfId="68" applyFont="1" applyFill="1" applyBorder="1" applyAlignment="1">
      <alignment horizontal="center" vertical="justify"/>
    </xf>
    <xf numFmtId="49" fontId="21" fillId="2" borderId="5" xfId="68" applyNumberFormat="1" applyFont="1" applyFill="1" applyBorder="1" applyAlignment="1">
      <alignment horizontal="center" vertical="justify" wrapText="1"/>
    </xf>
    <xf numFmtId="49" fontId="21" fillId="2" borderId="5" xfId="68" applyNumberFormat="1" applyFont="1" applyFill="1" applyBorder="1" applyAlignment="1">
      <alignment horizontal="center" vertical="justify"/>
    </xf>
    <xf numFmtId="0" fontId="21" fillId="2" borderId="5" xfId="68" applyFont="1" applyFill="1" applyBorder="1" applyAlignment="1">
      <alignment horizontal="center" vertical="center"/>
    </xf>
    <xf numFmtId="49" fontId="21" fillId="2" borderId="5" xfId="5" applyNumberFormat="1" applyFont="1" applyFill="1" applyBorder="1" applyAlignment="1">
      <alignment horizontal="center"/>
    </xf>
    <xf numFmtId="0" fontId="47" fillId="2" borderId="5" xfId="68" applyFont="1" applyFill="1" applyBorder="1" applyAlignment="1">
      <alignment horizontal="center" vertical="center"/>
    </xf>
    <xf numFmtId="0" fontId="21" fillId="2" borderId="5" xfId="68" applyFont="1" applyFill="1" applyBorder="1" applyAlignment="1">
      <alignment horizontal="center" vertical="center" wrapText="1"/>
    </xf>
    <xf numFmtId="0" fontId="21" fillId="2" borderId="5" xfId="68" applyFont="1" applyFill="1" applyBorder="1" applyAlignment="1">
      <alignment horizontal="center" vertical="justify" wrapText="1"/>
    </xf>
    <xf numFmtId="0" fontId="42" fillId="2" borderId="5" xfId="68" applyFont="1" applyFill="1" applyBorder="1" applyAlignment="1">
      <alignment horizontal="center" vertical="justify" wrapText="1"/>
    </xf>
    <xf numFmtId="0" fontId="16" fillId="2" borderId="5" xfId="5" applyFont="1" applyFill="1" applyBorder="1" applyAlignment="1">
      <alignment horizontal="center"/>
    </xf>
    <xf numFmtId="167" fontId="15" fillId="2" borderId="5" xfId="1" applyNumberFormat="1" applyFont="1" applyFill="1" applyBorder="1" applyAlignment="1">
      <alignment vertical="justify"/>
    </xf>
    <xf numFmtId="167" fontId="21" fillId="2" borderId="5" xfId="1" applyNumberFormat="1" applyFont="1" applyFill="1" applyBorder="1" applyAlignment="1">
      <alignment horizontal="left" vertical="justify"/>
    </xf>
    <xf numFmtId="167" fontId="16" fillId="2" borderId="5" xfId="68" applyNumberFormat="1" applyFont="1" applyFill="1" applyBorder="1" applyAlignment="1">
      <alignment horizontal="center" vertical="center"/>
    </xf>
    <xf numFmtId="167" fontId="21" fillId="2" borderId="5" xfId="68" applyNumberFormat="1" applyFont="1" applyFill="1" applyBorder="1" applyAlignment="1">
      <alignment horizontal="center" vertical="center"/>
    </xf>
    <xf numFmtId="49" fontId="16" fillId="2" borderId="5" xfId="68" applyNumberFormat="1" applyFont="1" applyFill="1" applyBorder="1" applyAlignment="1">
      <alignment horizontal="right" vertical="center" wrapText="1"/>
    </xf>
    <xf numFmtId="0" fontId="19" fillId="0" borderId="0" xfId="0" applyFont="1"/>
    <xf numFmtId="0" fontId="15" fillId="0" borderId="0" xfId="0" applyFont="1"/>
    <xf numFmtId="0" fontId="11" fillId="0" borderId="0" xfId="0" applyFont="1" applyBorder="1"/>
    <xf numFmtId="0" fontId="16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2" borderId="5" xfId="0" applyFont="1" applyFill="1" applyBorder="1" applyAlignment="1">
      <alignment horizontal="center" wrapText="1"/>
    </xf>
    <xf numFmtId="0" fontId="16" fillId="0" borderId="5" xfId="0" applyFont="1" applyBorder="1"/>
    <xf numFmtId="0" fontId="21" fillId="0" borderId="5" xfId="4" applyFont="1" applyBorder="1" applyAlignment="1">
      <alignment horizontal="right"/>
    </xf>
    <xf numFmtId="0" fontId="21" fillId="0" borderId="5" xfId="0" applyFont="1" applyBorder="1" applyAlignment="1"/>
    <xf numFmtId="0" fontId="21" fillId="0" borderId="5" xfId="0" applyFont="1" applyBorder="1"/>
    <xf numFmtId="0" fontId="21" fillId="0" borderId="5" xfId="0" applyFont="1" applyBorder="1" applyAlignment="1">
      <alignment horizontal="right"/>
    </xf>
    <xf numFmtId="1" fontId="21" fillId="0" borderId="5" xfId="0" applyNumberFormat="1" applyFont="1" applyBorder="1" applyAlignment="1">
      <alignment horizontal="center"/>
    </xf>
    <xf numFmtId="0" fontId="21" fillId="2" borderId="5" xfId="0" applyFont="1" applyFill="1" applyBorder="1" applyAlignment="1">
      <alignment horizontal="center" wrapText="1"/>
    </xf>
    <xf numFmtId="0" fontId="16" fillId="0" borderId="2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21" fillId="0" borderId="26" xfId="0" applyFont="1" applyBorder="1" applyAlignment="1">
      <alignment horizontal="center"/>
    </xf>
    <xf numFmtId="0" fontId="21" fillId="0" borderId="25" xfId="0" applyFont="1" applyBorder="1"/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wrapText="1"/>
    </xf>
    <xf numFmtId="0" fontId="15" fillId="0" borderId="28" xfId="4" applyFont="1" applyBorder="1" applyAlignment="1">
      <alignment horizontal="right"/>
    </xf>
    <xf numFmtId="0" fontId="19" fillId="0" borderId="28" xfId="0" applyFont="1" applyBorder="1" applyAlignment="1">
      <alignment horizontal="center"/>
    </xf>
    <xf numFmtId="0" fontId="48" fillId="0" borderId="28" xfId="0" applyFont="1" applyBorder="1"/>
    <xf numFmtId="167" fontId="15" fillId="0" borderId="28" xfId="0" applyNumberFormat="1" applyFont="1" applyBorder="1"/>
    <xf numFmtId="0" fontId="11" fillId="0" borderId="28" xfId="0" applyFont="1" applyBorder="1"/>
    <xf numFmtId="0" fontId="11" fillId="0" borderId="29" xfId="0" applyFont="1" applyBorder="1"/>
    <xf numFmtId="0" fontId="16" fillId="0" borderId="4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167" fontId="16" fillId="2" borderId="5" xfId="0" applyNumberFormat="1" applyFont="1" applyFill="1" applyBorder="1"/>
    <xf numFmtId="167" fontId="21" fillId="2" borderId="5" xfId="0" applyNumberFormat="1" applyFont="1" applyFill="1" applyBorder="1"/>
    <xf numFmtId="0" fontId="35" fillId="0" borderId="0" xfId="0" applyFont="1" applyFill="1" applyAlignment="1"/>
    <xf numFmtId="0" fontId="49" fillId="0" borderId="0" xfId="0" applyFont="1" applyFill="1" applyAlignment="1"/>
    <xf numFmtId="0" fontId="19" fillId="0" borderId="0" xfId="0" applyFont="1" applyFill="1" applyAlignment="1"/>
    <xf numFmtId="0" fontId="50" fillId="0" borderId="0" xfId="0" applyFont="1" applyFill="1" applyAlignment="1"/>
    <xf numFmtId="0" fontId="51" fillId="0" borderId="0" xfId="0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 wrapText="1"/>
    </xf>
    <xf numFmtId="49" fontId="51" fillId="0" borderId="0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/>
    </xf>
    <xf numFmtId="2" fontId="51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/>
    </xf>
    <xf numFmtId="0" fontId="0" fillId="0" borderId="0" xfId="0" applyAlignment="1">
      <alignment horizontal="center"/>
    </xf>
    <xf numFmtId="49" fontId="16" fillId="2" borderId="10" xfId="1" applyNumberFormat="1" applyFont="1" applyFill="1" applyBorder="1" applyAlignment="1">
      <alignment horizontal="center" vertical="center"/>
    </xf>
    <xf numFmtId="0" fontId="21" fillId="2" borderId="14" xfId="1" applyNumberFormat="1" applyFont="1" applyFill="1" applyBorder="1" applyAlignment="1">
      <alignment horizontal="center" vertical="center"/>
    </xf>
    <xf numFmtId="3" fontId="16" fillId="2" borderId="10" xfId="1" applyNumberFormat="1" applyFont="1" applyFill="1" applyBorder="1" applyAlignment="1">
      <alignment horizontal="center" vertical="center" wrapText="1"/>
    </xf>
    <xf numFmtId="3" fontId="16" fillId="2" borderId="14" xfId="1" applyNumberFormat="1" applyFont="1" applyFill="1" applyBorder="1" applyAlignment="1">
      <alignment horizontal="center" vertical="center" wrapText="1"/>
    </xf>
    <xf numFmtId="3" fontId="16" fillId="2" borderId="11" xfId="1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horizontal="right" vertical="center"/>
    </xf>
    <xf numFmtId="2" fontId="16" fillId="2" borderId="5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5" xfId="0" applyNumberFormat="1" applyFont="1" applyFill="1" applyBorder="1" applyAlignment="1">
      <alignment horizontal="right" vertical="center"/>
    </xf>
    <xf numFmtId="0" fontId="21" fillId="2" borderId="5" xfId="74" applyNumberFormat="1" applyFont="1" applyFill="1" applyBorder="1" applyAlignment="1">
      <alignment horizontal="left" vertical="center"/>
    </xf>
    <xf numFmtId="0" fontId="52" fillId="2" borderId="5" xfId="0" applyFont="1" applyFill="1" applyBorder="1" applyAlignment="1"/>
    <xf numFmtId="0" fontId="16" fillId="2" borderId="5" xfId="0" applyFont="1" applyFill="1" applyBorder="1" applyAlignment="1">
      <alignment vertical="center" wrapText="1"/>
    </xf>
    <xf numFmtId="0" fontId="37" fillId="2" borderId="5" xfId="0" applyFont="1" applyFill="1" applyBorder="1" applyAlignment="1">
      <alignment horizontal="center" vertical="center"/>
    </xf>
    <xf numFmtId="2" fontId="16" fillId="2" borderId="5" xfId="57" applyNumberFormat="1" applyFont="1" applyFill="1" applyBorder="1" applyAlignment="1">
      <alignment horizontal="center" vertical="center"/>
    </xf>
    <xf numFmtId="1" fontId="16" fillId="2" borderId="5" xfId="57" applyNumberFormat="1" applyFont="1" applyFill="1" applyBorder="1" applyAlignment="1">
      <alignment horizontal="center" vertical="center"/>
    </xf>
    <xf numFmtId="167" fontId="16" fillId="2" borderId="5" xfId="57" applyNumberFormat="1" applyFont="1" applyFill="1" applyBorder="1" applyAlignment="1">
      <alignment horizontal="center" vertical="center"/>
    </xf>
    <xf numFmtId="49" fontId="16" fillId="2" borderId="5" xfId="57" applyNumberFormat="1" applyFont="1" applyFill="1" applyBorder="1" applyAlignment="1">
      <alignment horizontal="center" vertical="center"/>
    </xf>
    <xf numFmtId="167" fontId="16" fillId="2" borderId="5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49" fontId="21" fillId="0" borderId="5" xfId="68" applyNumberFormat="1" applyFont="1" applyFill="1" applyBorder="1" applyAlignment="1">
      <alignment horizontal="left" vertical="center" wrapText="1"/>
    </xf>
    <xf numFmtId="167" fontId="21" fillId="0" borderId="5" xfId="68" applyNumberFormat="1" applyFont="1" applyFill="1" applyBorder="1" applyAlignment="1">
      <alignment horizontal="left" vertical="center" wrapText="1"/>
    </xf>
    <xf numFmtId="49" fontId="21" fillId="2" borderId="5" xfId="68" applyNumberFormat="1" applyFont="1" applyFill="1" applyBorder="1" applyAlignment="1">
      <alignment horizontal="left" vertical="center" wrapText="1"/>
    </xf>
    <xf numFmtId="49" fontId="21" fillId="2" borderId="3" xfId="69" applyNumberFormat="1" applyFont="1" applyFill="1" applyBorder="1" applyAlignment="1">
      <alignment horizontal="center" vertical="center"/>
    </xf>
    <xf numFmtId="167" fontId="21" fillId="2" borderId="5" xfId="68" applyNumberFormat="1" applyFont="1" applyFill="1" applyBorder="1" applyAlignment="1">
      <alignment horizontal="left" vertical="center" wrapText="1"/>
    </xf>
    <xf numFmtId="0" fontId="16" fillId="2" borderId="5" xfId="68" applyFont="1" applyFill="1" applyBorder="1" applyAlignment="1">
      <alignment horizontal="center"/>
    </xf>
    <xf numFmtId="0" fontId="16" fillId="2" borderId="5" xfId="68" applyFont="1" applyFill="1" applyBorder="1"/>
    <xf numFmtId="1" fontId="16" fillId="2" borderId="5" xfId="68" applyNumberFormat="1" applyFont="1" applyFill="1" applyBorder="1" applyAlignment="1">
      <alignment horizontal="center" vertical="center"/>
    </xf>
    <xf numFmtId="0" fontId="16" fillId="2" borderId="5" xfId="68" applyNumberFormat="1" applyFont="1" applyFill="1" applyBorder="1" applyAlignment="1">
      <alignment horizontal="center" vertical="center"/>
    </xf>
    <xf numFmtId="0" fontId="16" fillId="2" borderId="5" xfId="57" applyFont="1" applyFill="1" applyBorder="1" applyAlignment="1">
      <alignment horizontal="center" vertical="center"/>
    </xf>
    <xf numFmtId="0" fontId="16" fillId="2" borderId="5" xfId="4" applyFont="1" applyFill="1" applyBorder="1" applyAlignment="1"/>
    <xf numFmtId="49" fontId="16" fillId="2" borderId="5" xfId="68" applyNumberFormat="1" applyFont="1" applyFill="1" applyBorder="1" applyAlignment="1">
      <alignment horizontal="center" vertical="center"/>
    </xf>
    <xf numFmtId="3" fontId="16" fillId="2" borderId="5" xfId="4" applyNumberFormat="1" applyFont="1" applyFill="1" applyBorder="1" applyAlignment="1">
      <alignment horizontal="right"/>
    </xf>
    <xf numFmtId="3" fontId="16" fillId="2" borderId="5" xfId="57" applyNumberFormat="1" applyFont="1" applyFill="1" applyBorder="1" applyAlignment="1">
      <alignment horizontal="right"/>
    </xf>
    <xf numFmtId="167" fontId="16" fillId="2" borderId="5" xfId="68" applyNumberFormat="1" applyFont="1" applyFill="1" applyBorder="1" applyAlignment="1">
      <alignment horizontal="right" vertical="center"/>
    </xf>
    <xf numFmtId="0" fontId="16" fillId="2" borderId="5" xfId="57" applyFont="1" applyFill="1" applyBorder="1" applyAlignment="1"/>
    <xf numFmtId="0" fontId="16" fillId="2" borderId="5" xfId="68" applyFont="1" applyFill="1" applyBorder="1" applyAlignment="1">
      <alignment horizontal="right" vertical="justify"/>
    </xf>
    <xf numFmtId="0" fontId="21" fillId="2" borderId="5" xfId="68" applyFont="1" applyFill="1" applyBorder="1" applyAlignment="1">
      <alignment horizontal="right"/>
    </xf>
    <xf numFmtId="167" fontId="21" fillId="2" borderId="5" xfId="68" applyNumberFormat="1" applyFont="1" applyFill="1" applyBorder="1" applyAlignment="1">
      <alignment horizontal="right" vertical="center"/>
    </xf>
    <xf numFmtId="0" fontId="16" fillId="2" borderId="5" xfId="68" applyFont="1" applyFill="1" applyBorder="1" applyAlignment="1">
      <alignment horizontal="right" vertical="justify" wrapText="1"/>
    </xf>
    <xf numFmtId="0" fontId="41" fillId="2" borderId="5" xfId="68" applyFont="1" applyFill="1" applyBorder="1" applyAlignment="1">
      <alignment horizontal="center" vertical="center"/>
    </xf>
    <xf numFmtId="0" fontId="16" fillId="2" borderId="5" xfId="68" applyFont="1" applyFill="1" applyBorder="1" applyAlignment="1">
      <alignment horizontal="right"/>
    </xf>
    <xf numFmtId="0" fontId="16" fillId="2" borderId="5" xfId="4" applyFont="1" applyFill="1" applyBorder="1" applyAlignment="1">
      <alignment horizontal="center" vertical="top"/>
    </xf>
    <xf numFmtId="0" fontId="16" fillId="2" borderId="5" xfId="4" applyFont="1" applyFill="1" applyBorder="1" applyAlignment="1">
      <alignment horizontal="center"/>
    </xf>
    <xf numFmtId="169" fontId="16" fillId="2" borderId="5" xfId="4" applyNumberFormat="1" applyFont="1" applyFill="1" applyBorder="1" applyAlignment="1">
      <alignment horizontal="center"/>
    </xf>
    <xf numFmtId="0" fontId="16" fillId="2" borderId="5" xfId="4" applyFont="1" applyFill="1" applyBorder="1" applyAlignment="1">
      <alignment horizontal="center" vertical="center"/>
    </xf>
    <xf numFmtId="168" fontId="16" fillId="2" borderId="5" xfId="57" applyNumberFormat="1" applyFont="1" applyFill="1" applyBorder="1" applyAlignment="1"/>
    <xf numFmtId="3" fontId="16" fillId="2" borderId="5" xfId="4" applyNumberFormat="1" applyFont="1" applyFill="1" applyBorder="1" applyAlignment="1">
      <alignment horizontal="right" vertical="center"/>
    </xf>
    <xf numFmtId="0" fontId="16" fillId="2" borderId="5" xfId="68" applyFont="1" applyFill="1" applyBorder="1" applyAlignment="1">
      <alignment horizontal="right" vertical="center" wrapText="1"/>
    </xf>
    <xf numFmtId="3" fontId="21" fillId="2" borderId="5" xfId="68" applyNumberFormat="1" applyFont="1" applyFill="1" applyBorder="1" applyAlignment="1">
      <alignment horizontal="right" vertical="center" wrapText="1"/>
    </xf>
    <xf numFmtId="0" fontId="47" fillId="0" borderId="5" xfId="68" applyFont="1" applyFill="1" applyBorder="1" applyAlignment="1">
      <alignment horizontal="center"/>
    </xf>
    <xf numFmtId="0" fontId="53" fillId="0" borderId="5" xfId="68" applyFont="1" applyFill="1" applyBorder="1"/>
    <xf numFmtId="167" fontId="53" fillId="0" borderId="5" xfId="68" applyNumberFormat="1" applyFont="1" applyFill="1" applyBorder="1"/>
    <xf numFmtId="0" fontId="54" fillId="2" borderId="5" xfId="68" applyFont="1" applyFill="1" applyBorder="1"/>
    <xf numFmtId="167" fontId="21" fillId="2" borderId="5" xfId="68" applyNumberFormat="1" applyFont="1" applyFill="1" applyBorder="1" applyAlignment="1">
      <alignment horizontal="right" vertical="center" wrapText="1"/>
    </xf>
    <xf numFmtId="0" fontId="54" fillId="0" borderId="5" xfId="68" applyFont="1" applyFill="1" applyBorder="1"/>
    <xf numFmtId="0" fontId="54" fillId="0" borderId="5" xfId="68" applyFont="1" applyFill="1" applyBorder="1" applyAlignment="1">
      <alignment horizontal="center"/>
    </xf>
    <xf numFmtId="0" fontId="54" fillId="0" borderId="5" xfId="68" applyFont="1" applyBorder="1"/>
    <xf numFmtId="167" fontId="54" fillId="0" borderId="5" xfId="68" applyNumberFormat="1" applyFont="1" applyBorder="1"/>
    <xf numFmtId="0" fontId="16" fillId="2" borderId="5" xfId="4" applyFont="1" applyFill="1" applyBorder="1" applyAlignment="1">
      <alignment horizontal="left" vertical="center" wrapText="1"/>
    </xf>
    <xf numFmtId="0" fontId="16" fillId="2" borderId="5" xfId="4" applyFont="1" applyFill="1" applyBorder="1" applyAlignment="1">
      <alignment vertical="center"/>
    </xf>
    <xf numFmtId="3" fontId="16" fillId="2" borderId="5" xfId="62" applyNumberFormat="1" applyFont="1" applyFill="1" applyBorder="1" applyAlignment="1">
      <alignment horizontal="right" vertical="center"/>
    </xf>
    <xf numFmtId="0" fontId="16" fillId="2" borderId="5" xfId="4" quotePrefix="1" applyFont="1" applyFill="1" applyBorder="1" applyAlignment="1">
      <alignment horizontal="center" vertical="center"/>
    </xf>
    <xf numFmtId="49" fontId="16" fillId="2" borderId="5" xfId="4" applyNumberFormat="1" applyFont="1" applyFill="1" applyBorder="1" applyAlignment="1">
      <alignment horizontal="center" vertical="center"/>
    </xf>
    <xf numFmtId="0" fontId="16" fillId="2" borderId="5" xfId="62" applyFont="1" applyFill="1" applyBorder="1" applyAlignment="1">
      <alignment horizontal="center" vertical="top"/>
    </xf>
    <xf numFmtId="0" fontId="55" fillId="0" borderId="5" xfId="68" applyFont="1" applyFill="1" applyBorder="1"/>
    <xf numFmtId="0" fontId="21" fillId="2" borderId="5" xfId="4" applyFont="1" applyFill="1" applyBorder="1" applyAlignment="1">
      <alignment horizontal="center" vertical="top"/>
    </xf>
    <xf numFmtId="0" fontId="21" fillId="2" borderId="5" xfId="62" applyFont="1" applyFill="1" applyBorder="1" applyAlignment="1">
      <alignment horizontal="center" vertical="top"/>
    </xf>
    <xf numFmtId="3" fontId="21" fillId="2" borderId="5" xfId="4" applyNumberFormat="1" applyFont="1" applyFill="1" applyBorder="1" applyAlignment="1">
      <alignment horizontal="right"/>
    </xf>
    <xf numFmtId="3" fontId="21" fillId="2" borderId="5" xfId="57" applyNumberFormat="1" applyFont="1" applyFill="1" applyBorder="1" applyAlignment="1">
      <alignment horizontal="right"/>
    </xf>
    <xf numFmtId="168" fontId="21" fillId="2" borderId="5" xfId="57" applyNumberFormat="1" applyFont="1" applyFill="1" applyBorder="1" applyAlignment="1"/>
    <xf numFmtId="0" fontId="21" fillId="2" borderId="5" xfId="4" applyFont="1" applyFill="1" applyBorder="1" applyAlignment="1">
      <alignment horizontal="center"/>
    </xf>
    <xf numFmtId="0" fontId="21" fillId="2" borderId="5" xfId="4" applyFont="1" applyFill="1" applyBorder="1" applyAlignment="1">
      <alignment horizontal="center" vertical="center"/>
    </xf>
    <xf numFmtId="3" fontId="21" fillId="2" borderId="5" xfId="62" applyNumberFormat="1" applyFont="1" applyFill="1" applyBorder="1" applyAlignment="1">
      <alignment horizontal="right" vertical="center"/>
    </xf>
    <xf numFmtId="0" fontId="21" fillId="2" borderId="5" xfId="57" applyFont="1" applyFill="1" applyBorder="1" applyAlignment="1"/>
    <xf numFmtId="0" fontId="54" fillId="2" borderId="5" xfId="68" applyFont="1" applyFill="1" applyBorder="1" applyAlignment="1">
      <alignment horizontal="center"/>
    </xf>
    <xf numFmtId="167" fontId="54" fillId="2" borderId="5" xfId="68" applyNumberFormat="1" applyFont="1" applyFill="1" applyBorder="1"/>
    <xf numFmtId="0" fontId="19" fillId="0" borderId="14" xfId="68" applyFont="1" applyFill="1" applyBorder="1" applyAlignment="1">
      <alignment horizontal="center"/>
    </xf>
    <xf numFmtId="0" fontId="10" fillId="0" borderId="14" xfId="68" applyFill="1" applyBorder="1"/>
    <xf numFmtId="0" fontId="8" fillId="0" borderId="14" xfId="68" applyFont="1" applyFill="1" applyBorder="1"/>
    <xf numFmtId="0" fontId="10" fillId="0" borderId="14" xfId="68" applyFill="1" applyBorder="1" applyAlignment="1">
      <alignment horizontal="center"/>
    </xf>
    <xf numFmtId="0" fontId="10" fillId="0" borderId="14" xfId="68" applyBorder="1"/>
    <xf numFmtId="167" fontId="10" fillId="0" borderId="14" xfId="68" applyNumberFormat="1" applyBorder="1"/>
    <xf numFmtId="49" fontId="21" fillId="0" borderId="25" xfId="68" applyNumberFormat="1" applyFont="1" applyFill="1" applyBorder="1" applyAlignment="1">
      <alignment horizontal="left" vertical="center" wrapText="1"/>
    </xf>
    <xf numFmtId="49" fontId="15" fillId="2" borderId="26" xfId="68" applyNumberFormat="1" applyFont="1" applyFill="1" applyBorder="1" applyAlignment="1">
      <alignment horizontal="center" vertical="center" wrapText="1"/>
    </xf>
    <xf numFmtId="49" fontId="21" fillId="2" borderId="25" xfId="68" applyNumberFormat="1" applyFont="1" applyFill="1" applyBorder="1" applyAlignment="1">
      <alignment horizontal="left" vertical="center" wrapText="1"/>
    </xf>
    <xf numFmtId="49" fontId="19" fillId="2" borderId="45" xfId="68" applyNumberFormat="1" applyFont="1" applyFill="1" applyBorder="1" applyAlignment="1">
      <alignment horizontal="center" vertical="center" wrapText="1"/>
    </xf>
    <xf numFmtId="0" fontId="16" fillId="2" borderId="25" xfId="68" applyFont="1" applyFill="1" applyBorder="1" applyAlignment="1">
      <alignment horizontal="center" vertical="center"/>
    </xf>
    <xf numFmtId="0" fontId="15" fillId="0" borderId="26" xfId="68" applyFont="1" applyFill="1" applyBorder="1" applyAlignment="1">
      <alignment horizontal="center"/>
    </xf>
    <xf numFmtId="0" fontId="53" fillId="0" borderId="25" xfId="68" applyFont="1" applyFill="1" applyBorder="1"/>
    <xf numFmtId="0" fontId="19" fillId="2" borderId="26" xfId="68" applyFont="1" applyFill="1" applyBorder="1" applyAlignment="1">
      <alignment horizontal="center"/>
    </xf>
    <xf numFmtId="0" fontId="53" fillId="2" borderId="25" xfId="68" applyFont="1" applyFill="1" applyBorder="1"/>
    <xf numFmtId="0" fontId="54" fillId="2" borderId="25" xfId="68" applyFont="1" applyFill="1" applyBorder="1"/>
    <xf numFmtId="49" fontId="19" fillId="2" borderId="26" xfId="68" applyNumberFormat="1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/>
    </xf>
    <xf numFmtId="0" fontId="54" fillId="0" borderId="25" xfId="68" applyFont="1" applyBorder="1"/>
    <xf numFmtId="0" fontId="55" fillId="0" borderId="25" xfId="68" applyFont="1" applyBorder="1"/>
    <xf numFmtId="0" fontId="19" fillId="2" borderId="26" xfId="68" applyFont="1" applyFill="1" applyBorder="1" applyAlignment="1">
      <alignment horizontal="center" vertical="center"/>
    </xf>
    <xf numFmtId="0" fontId="10" fillId="2" borderId="25" xfId="68" applyFont="1" applyFill="1" applyBorder="1"/>
    <xf numFmtId="0" fontId="15" fillId="0" borderId="27" xfId="68" applyFont="1" applyFill="1" applyBorder="1" applyAlignment="1">
      <alignment horizontal="center"/>
    </xf>
    <xf numFmtId="0" fontId="15" fillId="0" borderId="28" xfId="68" applyFont="1" applyFill="1" applyBorder="1"/>
    <xf numFmtId="0" fontId="15" fillId="2" borderId="28" xfId="68" applyFont="1" applyFill="1" applyBorder="1" applyAlignment="1">
      <alignment horizontal="right" vertical="center" wrapText="1"/>
    </xf>
    <xf numFmtId="0" fontId="15" fillId="0" borderId="28" xfId="68" applyFont="1" applyFill="1" applyBorder="1" applyAlignment="1">
      <alignment horizontal="center"/>
    </xf>
    <xf numFmtId="0" fontId="15" fillId="0" borderId="28" xfId="68" applyFont="1" applyBorder="1"/>
    <xf numFmtId="167" fontId="15" fillId="0" borderId="28" xfId="68" applyNumberFormat="1" applyFont="1" applyBorder="1"/>
    <xf numFmtId="0" fontId="15" fillId="0" borderId="29" xfId="68" applyFont="1" applyBorder="1"/>
    <xf numFmtId="49" fontId="15" fillId="0" borderId="45" xfId="68" applyNumberFormat="1" applyFont="1" applyFill="1" applyBorder="1" applyAlignment="1">
      <alignment horizontal="center" vertical="center" wrapText="1"/>
    </xf>
    <xf numFmtId="0" fontId="21" fillId="0" borderId="14" xfId="68" applyFont="1" applyFill="1" applyBorder="1" applyAlignment="1">
      <alignment horizontal="center" vertical="center" textRotation="90" wrapText="1"/>
    </xf>
    <xf numFmtId="0" fontId="15" fillId="0" borderId="14" xfId="68" applyFont="1" applyFill="1" applyBorder="1" applyAlignment="1">
      <alignment horizontal="center" vertical="center" textRotation="90" wrapText="1"/>
    </xf>
    <xf numFmtId="0" fontId="15" fillId="0" borderId="14" xfId="68" applyFont="1" applyFill="1" applyBorder="1" applyAlignment="1">
      <alignment horizontal="left" vertical="center" textRotation="90" wrapText="1"/>
    </xf>
    <xf numFmtId="167" fontId="15" fillId="0" borderId="14" xfId="68" applyNumberFormat="1" applyFont="1" applyFill="1" applyBorder="1" applyAlignment="1">
      <alignment horizontal="left" vertical="center" textRotation="90" wrapText="1"/>
    </xf>
    <xf numFmtId="0" fontId="9" fillId="0" borderId="14" xfId="68" applyFont="1" applyBorder="1" applyAlignment="1">
      <alignment horizontal="center" textRotation="90"/>
    </xf>
    <xf numFmtId="0" fontId="23" fillId="0" borderId="14" xfId="68" applyFont="1" applyBorder="1" applyAlignment="1">
      <alignment textRotation="90"/>
    </xf>
    <xf numFmtId="0" fontId="9" fillId="0" borderId="14" xfId="68" applyFont="1" applyBorder="1" applyAlignment="1">
      <alignment horizontal="center" textRotation="90" wrapText="1"/>
    </xf>
    <xf numFmtId="0" fontId="9" fillId="0" borderId="31" xfId="68" applyFont="1" applyBorder="1" applyAlignment="1">
      <alignment horizontal="center" textRotation="90" wrapText="1"/>
    </xf>
    <xf numFmtId="167" fontId="15" fillId="0" borderId="28" xfId="68" applyNumberFormat="1" applyFont="1" applyFill="1" applyBorder="1" applyAlignment="1">
      <alignment horizontal="center" vertical="center" textRotation="90" wrapText="1"/>
    </xf>
    <xf numFmtId="0" fontId="23" fillId="0" borderId="28" xfId="68" applyFont="1" applyBorder="1" applyAlignment="1">
      <alignment horizontal="center" vertical="center" textRotation="90"/>
    </xf>
    <xf numFmtId="0" fontId="23" fillId="2" borderId="14" xfId="67" applyFont="1" applyFill="1" applyBorder="1" applyAlignment="1">
      <alignment horizontal="center" vertical="center" wrapText="1"/>
    </xf>
    <xf numFmtId="49" fontId="15" fillId="0" borderId="46" xfId="68" applyNumberFormat="1" applyFont="1" applyFill="1" applyBorder="1" applyAlignment="1">
      <alignment horizontal="center" vertical="center" wrapText="1"/>
    </xf>
    <xf numFmtId="49" fontId="15" fillId="0" borderId="41" xfId="68" applyNumberFormat="1" applyFont="1" applyFill="1" applyBorder="1" applyAlignment="1">
      <alignment horizontal="center" vertical="center" wrapText="1"/>
    </xf>
    <xf numFmtId="0" fontId="21" fillId="0" borderId="41" xfId="68" applyFont="1" applyFill="1" applyBorder="1" applyAlignment="1">
      <alignment horizontal="center" vertical="center" textRotation="90" wrapText="1"/>
    </xf>
    <xf numFmtId="0" fontId="15" fillId="0" borderId="41" xfId="68" applyFont="1" applyFill="1" applyBorder="1" applyAlignment="1">
      <alignment horizontal="center" vertical="center" textRotation="90" wrapText="1"/>
    </xf>
    <xf numFmtId="0" fontId="15" fillId="0" borderId="41" xfId="68" applyFont="1" applyFill="1" applyBorder="1" applyAlignment="1">
      <alignment horizontal="left" vertical="center" textRotation="90" wrapText="1"/>
    </xf>
    <xf numFmtId="167" fontId="15" fillId="0" borderId="41" xfId="68" applyNumberFormat="1" applyFont="1" applyFill="1" applyBorder="1" applyAlignment="1">
      <alignment horizontal="left" vertical="center" textRotation="90" wrapText="1"/>
    </xf>
    <xf numFmtId="0" fontId="9" fillId="0" borderId="41" xfId="68" applyFont="1" applyBorder="1" applyAlignment="1">
      <alignment horizontal="center" textRotation="90"/>
    </xf>
    <xf numFmtId="0" fontId="23" fillId="0" borderId="41" xfId="68" applyFont="1" applyBorder="1" applyAlignment="1">
      <alignment textRotation="90"/>
    </xf>
    <xf numFmtId="0" fontId="9" fillId="0" borderId="41" xfId="68" applyFont="1" applyBorder="1" applyAlignment="1">
      <alignment horizontal="center" textRotation="90" wrapText="1"/>
    </xf>
    <xf numFmtId="0" fontId="9" fillId="0" borderId="43" xfId="68" applyFont="1" applyBorder="1" applyAlignment="1">
      <alignment horizontal="center" textRotation="90" wrapText="1"/>
    </xf>
    <xf numFmtId="49" fontId="15" fillId="0" borderId="5" xfId="68" applyNumberFormat="1" applyFont="1" applyFill="1" applyBorder="1" applyAlignment="1">
      <alignment horizontal="center" vertical="center" wrapText="1"/>
    </xf>
    <xf numFmtId="49" fontId="15" fillId="0" borderId="26" xfId="68" applyNumberFormat="1" applyFont="1" applyFill="1" applyBorder="1" applyAlignment="1">
      <alignment horizontal="center" vertical="center" wrapText="1"/>
    </xf>
    <xf numFmtId="0" fontId="15" fillId="0" borderId="28" xfId="68" applyFont="1" applyFill="1" applyBorder="1" applyAlignment="1">
      <alignment horizontal="center" vertical="center" textRotation="90" wrapText="1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/>
    </xf>
    <xf numFmtId="167" fontId="21" fillId="2" borderId="5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2" fontId="21" fillId="2" borderId="5" xfId="57" applyNumberFormat="1" applyFont="1" applyFill="1" applyBorder="1" applyAlignment="1">
      <alignment horizontal="center" vertical="center"/>
    </xf>
    <xf numFmtId="1" fontId="21" fillId="2" borderId="5" xfId="57" applyNumberFormat="1" applyFont="1" applyFill="1" applyBorder="1" applyAlignment="1">
      <alignment horizontal="center" vertical="center"/>
    </xf>
    <xf numFmtId="0" fontId="21" fillId="0" borderId="5" xfId="73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52" fillId="2" borderId="25" xfId="0" applyFont="1" applyFill="1" applyBorder="1" applyAlignment="1"/>
    <xf numFmtId="0" fontId="16" fillId="2" borderId="26" xfId="0" applyFont="1" applyFill="1" applyBorder="1" applyAlignment="1"/>
    <xf numFmtId="0" fontId="16" fillId="2" borderId="25" xfId="0" applyFont="1" applyFill="1" applyBorder="1" applyAlignment="1">
      <alignment horizontal="center"/>
    </xf>
    <xf numFmtId="0" fontId="19" fillId="0" borderId="27" xfId="0" applyFont="1" applyFill="1" applyBorder="1" applyAlignment="1"/>
    <xf numFmtId="0" fontId="19" fillId="0" borderId="28" xfId="73" applyFont="1" applyFill="1" applyBorder="1" applyAlignment="1">
      <alignment horizontal="center" vertical="top"/>
    </xf>
    <xf numFmtId="0" fontId="15" fillId="0" borderId="28" xfId="73" applyFont="1" applyFill="1" applyBorder="1" applyAlignment="1">
      <alignment horizontal="right" vertical="center"/>
    </xf>
    <xf numFmtId="0" fontId="19" fillId="0" borderId="28" xfId="73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1" fontId="19" fillId="0" borderId="28" xfId="0" applyNumberFormat="1" applyFont="1" applyFill="1" applyBorder="1" applyAlignment="1">
      <alignment horizontal="center"/>
    </xf>
    <xf numFmtId="3" fontId="19" fillId="0" borderId="28" xfId="0" applyNumberFormat="1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3" fontId="15" fillId="0" borderId="28" xfId="0" applyNumberFormat="1" applyFont="1" applyFill="1" applyBorder="1" applyAlignment="1">
      <alignment horizontal="center"/>
    </xf>
    <xf numFmtId="168" fontId="15" fillId="0" borderId="28" xfId="0" applyNumberFormat="1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/>
    </xf>
    <xf numFmtId="49" fontId="16" fillId="2" borderId="30" xfId="1" applyNumberFormat="1" applyFont="1" applyFill="1" applyBorder="1" applyAlignment="1">
      <alignment horizontal="center" vertical="center" textRotation="90"/>
    </xf>
    <xf numFmtId="0" fontId="16" fillId="2" borderId="12" xfId="1" applyNumberFormat="1" applyFont="1" applyFill="1" applyBorder="1" applyAlignment="1">
      <alignment horizontal="center" vertical="center" textRotation="90"/>
    </xf>
    <xf numFmtId="0" fontId="16" fillId="2" borderId="14" xfId="1" applyNumberFormat="1" applyFont="1" applyFill="1" applyBorder="1" applyAlignment="1">
      <alignment horizontal="center" vertical="center" textRotation="90"/>
    </xf>
    <xf numFmtId="0" fontId="16" fillId="2" borderId="10" xfId="1" applyNumberFormat="1" applyFont="1" applyFill="1" applyBorder="1" applyAlignment="1">
      <alignment horizontal="center" vertical="center" textRotation="90"/>
    </xf>
    <xf numFmtId="165" fontId="16" fillId="2" borderId="14" xfId="1" applyNumberFormat="1" applyFont="1" applyFill="1" applyBorder="1" applyAlignment="1">
      <alignment horizontal="center" vertical="center" textRotation="90"/>
    </xf>
    <xf numFmtId="3" fontId="16" fillId="2" borderId="31" xfId="1" applyNumberFormat="1" applyFont="1" applyFill="1" applyBorder="1" applyAlignment="1">
      <alignment horizontal="center" vertical="center" textRotation="90"/>
    </xf>
    <xf numFmtId="0" fontId="21" fillId="2" borderId="5" xfId="5" applyFont="1" applyFill="1" applyBorder="1" applyAlignment="1">
      <alignment horizontal="right" vertical="center"/>
    </xf>
    <xf numFmtId="2" fontId="16" fillId="2" borderId="1" xfId="5" applyNumberFormat="1" applyFont="1" applyFill="1" applyBorder="1" applyAlignment="1">
      <alignment horizontal="center" vertical="center"/>
    </xf>
    <xf numFmtId="0" fontId="16" fillId="2" borderId="5" xfId="5" applyFont="1" applyFill="1" applyBorder="1" applyAlignment="1">
      <alignment horizontal="right" vertical="center"/>
    </xf>
    <xf numFmtId="0" fontId="21" fillId="2" borderId="5" xfId="1" applyNumberFormat="1" applyFont="1" applyFill="1" applyBorder="1" applyAlignment="1">
      <alignment horizontal="right" vertical="center" textRotation="90"/>
    </xf>
    <xf numFmtId="3" fontId="21" fillId="2" borderId="5" xfId="5" applyNumberFormat="1" applyFont="1" applyFill="1" applyBorder="1" applyAlignment="1">
      <alignment horizontal="right" vertical="center"/>
    </xf>
    <xf numFmtId="2" fontId="21" fillId="2" borderId="5" xfId="1" applyNumberFormat="1" applyFont="1" applyFill="1" applyBorder="1" applyAlignment="1">
      <alignment horizontal="center" vertical="center"/>
    </xf>
    <xf numFmtId="0" fontId="16" fillId="2" borderId="1" xfId="1" applyNumberFormat="1" applyFont="1" applyFill="1" applyBorder="1" applyAlignment="1">
      <alignment horizontal="right" vertical="center"/>
    </xf>
    <xf numFmtId="0" fontId="41" fillId="0" borderId="0" xfId="0" applyFont="1"/>
    <xf numFmtId="0" fontId="21" fillId="2" borderId="27" xfId="1" applyNumberFormat="1" applyFont="1" applyFill="1" applyBorder="1" applyAlignment="1">
      <alignment horizontal="center" vertical="center"/>
    </xf>
    <xf numFmtId="49" fontId="21" fillId="2" borderId="28" xfId="1" applyNumberFormat="1" applyFont="1" applyFill="1" applyBorder="1" applyAlignment="1">
      <alignment horizontal="center" vertical="center"/>
    </xf>
    <xf numFmtId="0" fontId="21" fillId="2" borderId="28" xfId="48" applyFont="1" applyFill="1" applyBorder="1" applyAlignment="1">
      <alignment horizontal="right" vertical="center"/>
    </xf>
    <xf numFmtId="0" fontId="21" fillId="2" borderId="34" xfId="5" applyFont="1" applyFill="1" applyBorder="1" applyAlignment="1">
      <alignment horizontal="center" vertical="center"/>
    </xf>
    <xf numFmtId="0" fontId="21" fillId="2" borderId="28" xfId="48" applyFont="1" applyFill="1" applyBorder="1" applyAlignment="1">
      <alignment horizontal="center" vertical="center"/>
    </xf>
    <xf numFmtId="0" fontId="21" fillId="2" borderId="28" xfId="1" applyNumberFormat="1" applyFont="1" applyFill="1" applyBorder="1" applyAlignment="1">
      <alignment horizontal="right" vertical="center" textRotation="90"/>
    </xf>
    <xf numFmtId="3" fontId="21" fillId="2" borderId="28" xfId="48" applyNumberFormat="1" applyFont="1" applyFill="1" applyBorder="1" applyAlignment="1">
      <alignment horizontal="right" vertical="center"/>
    </xf>
    <xf numFmtId="3" fontId="21" fillId="2" borderId="28" xfId="5" applyNumberFormat="1" applyFont="1" applyFill="1" applyBorder="1" applyAlignment="1">
      <alignment horizontal="right" vertical="center"/>
    </xf>
    <xf numFmtId="167" fontId="21" fillId="2" borderId="28" xfId="5" applyNumberFormat="1" applyFont="1" applyFill="1" applyBorder="1" applyAlignment="1">
      <alignment horizontal="right" vertical="center"/>
    </xf>
    <xf numFmtId="0" fontId="16" fillId="2" borderId="28" xfId="1" applyNumberFormat="1" applyFont="1" applyFill="1" applyBorder="1" applyAlignment="1">
      <alignment horizontal="center" vertical="center"/>
    </xf>
    <xf numFmtId="0" fontId="16" fillId="2" borderId="36" xfId="1" applyNumberFormat="1" applyFont="1" applyFill="1" applyBorder="1" applyAlignment="1">
      <alignment horizontal="center" vertical="center"/>
    </xf>
    <xf numFmtId="0" fontId="21" fillId="2" borderId="28" xfId="1" applyNumberFormat="1" applyFont="1" applyFill="1" applyBorder="1" applyAlignment="1">
      <alignment horizontal="center" vertical="center"/>
    </xf>
    <xf numFmtId="2" fontId="21" fillId="2" borderId="28" xfId="1" applyNumberFormat="1" applyFont="1" applyFill="1" applyBorder="1" applyAlignment="1">
      <alignment horizontal="center" vertical="center"/>
    </xf>
    <xf numFmtId="0" fontId="16" fillId="2" borderId="29" xfId="1" applyNumberFormat="1" applyFont="1" applyFill="1" applyBorder="1" applyAlignment="1">
      <alignment horizontal="center" vertical="center"/>
    </xf>
    <xf numFmtId="0" fontId="16" fillId="2" borderId="30" xfId="1" applyNumberFormat="1" applyFont="1" applyFill="1" applyBorder="1" applyAlignment="1">
      <alignment horizontal="center" vertical="center"/>
    </xf>
    <xf numFmtId="0" fontId="21" fillId="0" borderId="14" xfId="68" applyFont="1" applyBorder="1" applyAlignment="1">
      <alignment horizontal="center" vertical="center" wrapText="1"/>
    </xf>
    <xf numFmtId="0" fontId="16" fillId="2" borderId="12" xfId="1" applyNumberFormat="1" applyFont="1" applyFill="1" applyBorder="1" applyAlignment="1">
      <alignment horizontal="center" vertical="center"/>
    </xf>
    <xf numFmtId="0" fontId="16" fillId="2" borderId="14" xfId="1" applyNumberFormat="1" applyFont="1" applyFill="1" applyBorder="1" applyAlignment="1">
      <alignment horizontal="center" vertical="center"/>
    </xf>
    <xf numFmtId="167" fontId="16" fillId="2" borderId="14" xfId="1" applyNumberFormat="1" applyFont="1" applyFill="1" applyBorder="1" applyAlignment="1">
      <alignment horizontal="center" vertical="center"/>
    </xf>
    <xf numFmtId="167" fontId="16" fillId="2" borderId="10" xfId="1" applyNumberFormat="1" applyFont="1" applyFill="1" applyBorder="1" applyAlignment="1">
      <alignment horizontal="center" vertical="center"/>
    </xf>
    <xf numFmtId="0" fontId="16" fillId="2" borderId="31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vertical="justify"/>
    </xf>
    <xf numFmtId="0" fontId="21" fillId="2" borderId="25" xfId="1" applyNumberFormat="1" applyFont="1" applyFill="1" applyBorder="1" applyAlignment="1">
      <alignment horizontal="left" vertical="justify"/>
    </xf>
    <xf numFmtId="49" fontId="21" fillId="2" borderId="28" xfId="68" applyNumberFormat="1" applyFont="1" applyFill="1" applyBorder="1" applyAlignment="1">
      <alignment horizontal="center" vertical="center"/>
    </xf>
    <xf numFmtId="0" fontId="21" fillId="2" borderId="28" xfId="68" applyFont="1" applyFill="1" applyBorder="1" applyAlignment="1">
      <alignment horizontal="right" vertical="center" wrapText="1"/>
    </xf>
    <xf numFmtId="0" fontId="21" fillId="2" borderId="28" xfId="68" applyFont="1" applyFill="1" applyBorder="1" applyAlignment="1">
      <alignment horizontal="center" vertical="justify"/>
    </xf>
    <xf numFmtId="0" fontId="21" fillId="2" borderId="28" xfId="68" applyFont="1" applyFill="1" applyBorder="1" applyAlignment="1">
      <alignment horizontal="center" vertical="center"/>
    </xf>
    <xf numFmtId="0" fontId="21" fillId="2" borderId="28" xfId="5" applyFont="1" applyFill="1" applyBorder="1" applyAlignment="1">
      <alignment horizontal="center"/>
    </xf>
    <xf numFmtId="0" fontId="47" fillId="2" borderId="28" xfId="68" applyFont="1" applyFill="1" applyBorder="1" applyAlignment="1">
      <alignment horizontal="center" vertical="center"/>
    </xf>
    <xf numFmtId="0" fontId="21" fillId="2" borderId="28" xfId="68" applyFont="1" applyFill="1" applyBorder="1" applyAlignment="1">
      <alignment horizontal="center" vertical="center" wrapText="1"/>
    </xf>
    <xf numFmtId="167" fontId="21" fillId="2" borderId="28" xfId="68" applyNumberFormat="1" applyFont="1" applyFill="1" applyBorder="1" applyAlignment="1">
      <alignment horizontal="center" vertical="center"/>
    </xf>
    <xf numFmtId="0" fontId="21" fillId="2" borderId="28" xfId="68" applyFont="1" applyFill="1" applyBorder="1" applyAlignment="1">
      <alignment horizontal="center" vertical="justify" wrapText="1"/>
    </xf>
    <xf numFmtId="0" fontId="42" fillId="2" borderId="28" xfId="68" applyFont="1" applyFill="1" applyBorder="1" applyAlignment="1">
      <alignment horizontal="center" vertical="justify" wrapText="1"/>
    </xf>
    <xf numFmtId="0" fontId="21" fillId="2" borderId="5" xfId="72" applyFont="1" applyFill="1" applyBorder="1" applyAlignment="1">
      <alignment horizontal="left" vertical="center" wrapText="1"/>
    </xf>
    <xf numFmtId="49" fontId="21" fillId="0" borderId="26" xfId="68" applyNumberFormat="1" applyFont="1" applyFill="1" applyBorder="1" applyAlignment="1">
      <alignment horizontal="center" vertical="center" wrapText="1"/>
    </xf>
    <xf numFmtId="49" fontId="16" fillId="2" borderId="26" xfId="68" applyNumberFormat="1" applyFont="1" applyFill="1" applyBorder="1" applyAlignment="1">
      <alignment horizontal="center" vertical="center" wrapText="1"/>
    </xf>
    <xf numFmtId="49" fontId="21" fillId="2" borderId="26" xfId="68" applyNumberFormat="1" applyFont="1" applyFill="1" applyBorder="1" applyAlignment="1">
      <alignment horizontal="center" vertical="center" wrapText="1"/>
    </xf>
    <xf numFmtId="0" fontId="21" fillId="2" borderId="25" xfId="68" applyFont="1" applyFill="1" applyBorder="1" applyAlignment="1">
      <alignment horizontal="center" vertical="center"/>
    </xf>
    <xf numFmtId="49" fontId="21" fillId="2" borderId="27" xfId="68" applyNumberFormat="1" applyFont="1" applyFill="1" applyBorder="1" applyAlignment="1">
      <alignment horizontal="center" vertical="center" wrapText="1"/>
    </xf>
    <xf numFmtId="167" fontId="16" fillId="2" borderId="28" xfId="68" applyNumberFormat="1" applyFont="1" applyFill="1" applyBorder="1" applyAlignment="1">
      <alignment horizontal="center" vertical="justify" wrapText="1"/>
    </xf>
    <xf numFmtId="0" fontId="21" fillId="2" borderId="29" xfId="68" applyFont="1" applyFill="1" applyBorder="1" applyAlignment="1">
      <alignment horizontal="center" vertical="center"/>
    </xf>
    <xf numFmtId="0" fontId="21" fillId="2" borderId="5" xfId="1" applyNumberFormat="1" applyFont="1" applyFill="1" applyBorder="1" applyAlignment="1">
      <alignment vertical="justify"/>
    </xf>
    <xf numFmtId="167" fontId="21" fillId="2" borderId="5" xfId="1" applyNumberFormat="1" applyFont="1" applyFill="1" applyBorder="1" applyAlignment="1">
      <alignment vertical="justify"/>
    </xf>
    <xf numFmtId="0" fontId="21" fillId="2" borderId="25" xfId="1" applyNumberFormat="1" applyFont="1" applyFill="1" applyBorder="1" applyAlignment="1">
      <alignment vertical="justify"/>
    </xf>
    <xf numFmtId="0" fontId="15" fillId="2" borderId="41" xfId="1" applyNumberFormat="1" applyFont="1" applyFill="1" applyBorder="1" applyAlignment="1">
      <alignment horizontal="center" vertical="center"/>
    </xf>
    <xf numFmtId="49" fontId="21" fillId="2" borderId="10" xfId="1" applyNumberFormat="1" applyFont="1" applyFill="1" applyBorder="1" applyAlignment="1">
      <alignment horizontal="center" vertical="center"/>
    </xf>
    <xf numFmtId="0" fontId="21" fillId="2" borderId="12" xfId="5" applyFont="1" applyFill="1" applyBorder="1" applyAlignment="1">
      <alignment horizontal="center" vertical="center"/>
    </xf>
    <xf numFmtId="0" fontId="21" fillId="2" borderId="1" xfId="1" applyNumberFormat="1" applyFont="1" applyFill="1" applyBorder="1" applyAlignment="1">
      <alignment horizontal="right" vertical="center" textRotation="90"/>
    </xf>
    <xf numFmtId="3" fontId="21" fillId="2" borderId="1" xfId="48" applyNumberFormat="1" applyFont="1" applyFill="1" applyBorder="1" applyAlignment="1">
      <alignment horizontal="right" vertical="center"/>
    </xf>
    <xf numFmtId="3" fontId="21" fillId="2" borderId="1" xfId="5" applyNumberFormat="1" applyFont="1" applyFill="1" applyBorder="1" applyAlignment="1">
      <alignment horizontal="right" vertical="center"/>
    </xf>
    <xf numFmtId="167" fontId="21" fillId="2" borderId="1" xfId="5" applyNumberFormat="1" applyFont="1" applyFill="1" applyBorder="1" applyAlignment="1">
      <alignment horizontal="right" vertical="center"/>
    </xf>
    <xf numFmtId="0" fontId="21" fillId="2" borderId="1" xfId="1" applyNumberFormat="1" applyFont="1" applyFill="1" applyBorder="1" applyAlignment="1">
      <alignment horizontal="center" vertical="center"/>
    </xf>
    <xf numFmtId="3" fontId="16" fillId="3" borderId="28" xfId="1" applyNumberFormat="1" applyFont="1" applyFill="1" applyBorder="1" applyAlignment="1">
      <alignment horizontal="center" vertical="center" textRotation="90" wrapText="1"/>
    </xf>
    <xf numFmtId="0" fontId="37" fillId="0" borderId="14" xfId="1" applyNumberFormat="1" applyFont="1" applyFill="1" applyBorder="1" applyAlignment="1">
      <alignment horizontal="center" vertical="center"/>
    </xf>
    <xf numFmtId="0" fontId="21" fillId="0" borderId="14" xfId="1" applyNumberFormat="1" applyFont="1" applyFill="1" applyBorder="1" applyAlignment="1">
      <alignment horizontal="center" vertical="center"/>
    </xf>
    <xf numFmtId="3" fontId="37" fillId="0" borderId="14" xfId="1" applyNumberFormat="1" applyFont="1" applyFill="1" applyBorder="1" applyAlignment="1">
      <alignment vertical="center"/>
    </xf>
    <xf numFmtId="0" fontId="37" fillId="0" borderId="14" xfId="44" applyFont="1" applyBorder="1"/>
    <xf numFmtId="167" fontId="37" fillId="0" borderId="14" xfId="44" applyNumberFormat="1" applyFont="1" applyBorder="1"/>
    <xf numFmtId="0" fontId="16" fillId="3" borderId="46" xfId="1" applyNumberFormat="1" applyFont="1" applyFill="1" applyBorder="1" applyAlignment="1">
      <alignment horizontal="center" vertical="center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1" fontId="16" fillId="0" borderId="41" xfId="1" applyNumberFormat="1" applyFont="1" applyFill="1" applyBorder="1" applyAlignment="1">
      <alignment horizontal="center" vertical="center"/>
    </xf>
    <xf numFmtId="1" fontId="16" fillId="3" borderId="41" xfId="1" applyNumberFormat="1" applyFont="1" applyFill="1" applyBorder="1" applyAlignment="1">
      <alignment horizontal="center" vertical="center"/>
    </xf>
    <xf numFmtId="0" fontId="16" fillId="3" borderId="43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37" fillId="0" borderId="45" xfId="1" applyNumberFormat="1" applyFont="1" applyFill="1" applyBorder="1" applyAlignment="1">
      <alignment horizontal="center" vertical="center"/>
    </xf>
    <xf numFmtId="0" fontId="37" fillId="0" borderId="25" xfId="44" applyFont="1" applyBorder="1"/>
    <xf numFmtId="0" fontId="37" fillId="0" borderId="26" xfId="1" applyNumberFormat="1" applyFont="1" applyFill="1" applyBorder="1" applyAlignment="1">
      <alignment horizontal="center" vertical="center"/>
    </xf>
    <xf numFmtId="0" fontId="37" fillId="2" borderId="26" xfId="1" applyNumberFormat="1" applyFont="1" applyFill="1" applyBorder="1" applyAlignment="1">
      <alignment horizontal="center" vertical="center"/>
    </xf>
    <xf numFmtId="0" fontId="37" fillId="2" borderId="25" xfId="44" applyFont="1" applyFill="1" applyBorder="1"/>
    <xf numFmtId="0" fontId="41" fillId="2" borderId="2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21" fillId="2" borderId="26" xfId="49" applyNumberFormat="1" applyFont="1" applyFill="1" applyBorder="1" applyAlignment="1">
      <alignment horizontal="right" vertical="center"/>
    </xf>
    <xf numFmtId="0" fontId="21" fillId="2" borderId="25" xfId="1" applyNumberFormat="1" applyFont="1" applyFill="1" applyBorder="1" applyAlignment="1">
      <alignment horizontal="right" vertical="center"/>
    </xf>
    <xf numFmtId="0" fontId="16" fillId="2" borderId="25" xfId="1" applyNumberFormat="1" applyFont="1" applyFill="1" applyBorder="1" applyAlignment="1">
      <alignment horizontal="right" vertical="center"/>
    </xf>
    <xf numFmtId="0" fontId="42" fillId="2" borderId="26" xfId="0" applyFont="1" applyFill="1" applyBorder="1" applyAlignment="1">
      <alignment horizontal="center" vertical="center"/>
    </xf>
    <xf numFmtId="0" fontId="39" fillId="2" borderId="25" xfId="44" applyFont="1" applyFill="1" applyBorder="1"/>
    <xf numFmtId="0" fontId="21" fillId="2" borderId="27" xfId="1" applyFont="1" applyFill="1" applyBorder="1" applyAlignment="1">
      <alignment horizontal="right"/>
    </xf>
    <xf numFmtId="0" fontId="21" fillId="2" borderId="28" xfId="1" applyFont="1" applyFill="1" applyBorder="1" applyAlignment="1">
      <alignment horizontal="center"/>
    </xf>
    <xf numFmtId="0" fontId="21" fillId="2" borderId="28" xfId="1" applyFont="1" applyFill="1" applyBorder="1" applyAlignment="1">
      <alignment horizontal="right"/>
    </xf>
    <xf numFmtId="3" fontId="16" fillId="2" borderId="28" xfId="1" applyNumberFormat="1" applyFont="1" applyFill="1" applyBorder="1" applyAlignment="1">
      <alignment vertical="center"/>
    </xf>
    <xf numFmtId="3" fontId="21" fillId="2" borderId="28" xfId="1" applyNumberFormat="1" applyFont="1" applyFill="1" applyBorder="1" applyAlignment="1">
      <alignment horizontal="right"/>
    </xf>
    <xf numFmtId="167" fontId="21" fillId="2" borderId="28" xfId="1" applyNumberFormat="1" applyFont="1" applyFill="1" applyBorder="1" applyAlignment="1">
      <alignment horizontal="right"/>
    </xf>
    <xf numFmtId="3" fontId="21" fillId="2" borderId="28" xfId="1" applyNumberFormat="1" applyFont="1" applyFill="1" applyBorder="1" applyAlignment="1">
      <alignment horizontal="center"/>
    </xf>
    <xf numFmtId="164" fontId="21" fillId="2" borderId="28" xfId="1" applyNumberFormat="1" applyFont="1" applyFill="1" applyBorder="1" applyAlignment="1">
      <alignment horizontal="right"/>
    </xf>
    <xf numFmtId="3" fontId="21" fillId="2" borderId="29" xfId="1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right"/>
    </xf>
    <xf numFmtId="0" fontId="21" fillId="0" borderId="5" xfId="0" applyFont="1" applyBorder="1" applyAlignment="1">
      <alignment horizontal="left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14" xfId="1" applyNumberFormat="1" applyFont="1" applyFill="1" applyBorder="1" applyAlignment="1">
      <alignment horizontal="center" vertical="center"/>
    </xf>
    <xf numFmtId="0" fontId="21" fillId="0" borderId="14" xfId="68" applyFont="1" applyFill="1" applyBorder="1" applyAlignment="1">
      <alignment horizontal="center" textRotation="90" wrapText="1"/>
    </xf>
    <xf numFmtId="0" fontId="15" fillId="0" borderId="14" xfId="68" applyFont="1" applyFill="1" applyBorder="1" applyAlignment="1">
      <alignment horizontal="center" textRotation="90" wrapText="1"/>
    </xf>
    <xf numFmtId="167" fontId="15" fillId="0" borderId="14" xfId="68" applyNumberFormat="1" applyFont="1" applyFill="1" applyBorder="1" applyAlignment="1">
      <alignment horizontal="center" textRotation="90" wrapText="1"/>
    </xf>
    <xf numFmtId="0" fontId="15" fillId="0" borderId="31" xfId="68" applyFont="1" applyFill="1" applyBorder="1" applyAlignment="1">
      <alignment horizontal="center" textRotation="90" wrapText="1"/>
    </xf>
    <xf numFmtId="1" fontId="21" fillId="0" borderId="46" xfId="68" applyNumberFormat="1" applyFont="1" applyFill="1" applyBorder="1" applyAlignment="1">
      <alignment horizontal="center" vertical="center" wrapText="1"/>
    </xf>
    <xf numFmtId="1" fontId="21" fillId="0" borderId="41" xfId="68" applyNumberFormat="1" applyFont="1" applyFill="1" applyBorder="1" applyAlignment="1">
      <alignment horizontal="center" vertical="center" wrapText="1"/>
    </xf>
    <xf numFmtId="1" fontId="21" fillId="0" borderId="41" xfId="68" applyNumberFormat="1" applyFont="1" applyBorder="1" applyAlignment="1">
      <alignment horizontal="center" vertical="center"/>
    </xf>
    <xf numFmtId="1" fontId="21" fillId="0" borderId="41" xfId="68" applyNumberFormat="1" applyFont="1" applyBorder="1" applyAlignment="1">
      <alignment horizontal="center" vertical="center" wrapText="1"/>
    </xf>
    <xf numFmtId="0" fontId="9" fillId="0" borderId="43" xfId="68" applyFont="1" applyBorder="1" applyAlignment="1">
      <alignment horizontal="center" vertical="center" wrapText="1"/>
    </xf>
    <xf numFmtId="0" fontId="15" fillId="0" borderId="28" xfId="68" applyFont="1" applyFill="1" applyBorder="1" applyAlignment="1">
      <alignment horizontal="center" vertical="center" textRotation="90" wrapText="1"/>
    </xf>
    <xf numFmtId="49" fontId="15" fillId="0" borderId="26" xfId="68" applyNumberFormat="1" applyFont="1" applyFill="1" applyBorder="1" applyAlignment="1">
      <alignment horizontal="center" vertical="center" wrapText="1"/>
    </xf>
    <xf numFmtId="0" fontId="19" fillId="0" borderId="0" xfId="68" applyFont="1" applyFill="1" applyBorder="1" applyAlignment="1">
      <alignment horizontal="center"/>
    </xf>
    <xf numFmtId="0" fontId="10" fillId="0" borderId="0" xfId="68" applyFill="1" applyBorder="1"/>
    <xf numFmtId="0" fontId="8" fillId="0" borderId="0" xfId="68" applyFont="1" applyFill="1" applyBorder="1"/>
    <xf numFmtId="0" fontId="10" fillId="0" borderId="0" xfId="68" applyFill="1" applyBorder="1" applyAlignment="1">
      <alignment horizontal="center"/>
    </xf>
    <xf numFmtId="0" fontId="10" fillId="0" borderId="0" xfId="68" applyBorder="1"/>
    <xf numFmtId="167" fontId="10" fillId="0" borderId="0" xfId="68" applyNumberFormat="1" applyBorder="1"/>
    <xf numFmtId="0" fontId="16" fillId="3" borderId="44" xfId="1" applyNumberFormat="1" applyFont="1" applyFill="1" applyBorder="1" applyAlignment="1">
      <alignment horizontal="center" vertical="center" textRotation="90"/>
    </xf>
    <xf numFmtId="0" fontId="16" fillId="3" borderId="26" xfId="1" applyNumberFormat="1" applyFont="1" applyFill="1" applyBorder="1" applyAlignment="1">
      <alignment horizontal="center" vertical="center" textRotation="90"/>
    </xf>
    <xf numFmtId="0" fontId="16" fillId="3" borderId="27" xfId="1" applyNumberFormat="1" applyFont="1" applyFill="1" applyBorder="1" applyAlignment="1">
      <alignment horizontal="center" vertical="center" textRotation="90"/>
    </xf>
    <xf numFmtId="0" fontId="16" fillId="3" borderId="19" xfId="1" applyNumberFormat="1" applyFont="1" applyFill="1" applyBorder="1" applyAlignment="1">
      <alignment horizontal="center" vertical="center" wrapText="1"/>
    </xf>
    <xf numFmtId="0" fontId="16" fillId="3" borderId="5" xfId="1" applyNumberFormat="1" applyFont="1" applyFill="1" applyBorder="1" applyAlignment="1">
      <alignment horizontal="center" vertical="center" wrapText="1"/>
    </xf>
    <xf numFmtId="0" fontId="16" fillId="3" borderId="28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9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19" xfId="1" applyNumberFormat="1" applyFont="1" applyFill="1" applyBorder="1" applyAlignment="1">
      <alignment horizontal="center" vertical="center" textRotation="90"/>
    </xf>
    <xf numFmtId="0" fontId="16" fillId="3" borderId="5" xfId="1" applyNumberFormat="1" applyFont="1" applyFill="1" applyBorder="1" applyAlignment="1">
      <alignment horizontal="center" vertical="center" textRotation="90"/>
    </xf>
    <xf numFmtId="0" fontId="16" fillId="3" borderId="28" xfId="1" applyNumberFormat="1" applyFont="1" applyFill="1" applyBorder="1" applyAlignment="1">
      <alignment horizontal="center" vertical="center" textRotation="90"/>
    </xf>
    <xf numFmtId="0" fontId="16" fillId="0" borderId="19" xfId="1" applyNumberFormat="1" applyFont="1" applyFill="1" applyBorder="1" applyAlignment="1">
      <alignment horizontal="center" vertical="center" textRotation="90"/>
    </xf>
    <xf numFmtId="0" fontId="16" fillId="0" borderId="5" xfId="1" applyNumberFormat="1" applyFont="1" applyFill="1" applyBorder="1" applyAlignment="1">
      <alignment horizontal="center" vertical="center" textRotation="90"/>
    </xf>
    <xf numFmtId="0" fontId="16" fillId="0" borderId="28" xfId="1" applyNumberFormat="1" applyFont="1" applyFill="1" applyBorder="1" applyAlignment="1">
      <alignment horizontal="center" vertical="center" textRotation="90"/>
    </xf>
    <xf numFmtId="3" fontId="16" fillId="2" borderId="19" xfId="2" applyNumberFormat="1" applyFont="1" applyFill="1" applyBorder="1" applyAlignment="1">
      <alignment horizontal="center" vertical="center" wrapText="1"/>
    </xf>
    <xf numFmtId="3" fontId="16" fillId="2" borderId="5" xfId="2" applyNumberFormat="1" applyFont="1" applyFill="1" applyBorder="1" applyAlignment="1">
      <alignment horizontal="center" vertical="center" wrapText="1"/>
    </xf>
    <xf numFmtId="164" fontId="16" fillId="2" borderId="19" xfId="2" applyNumberFormat="1" applyFont="1" applyFill="1" applyBorder="1" applyAlignment="1">
      <alignment horizontal="center" vertical="center"/>
    </xf>
    <xf numFmtId="164" fontId="16" fillId="2" borderId="5" xfId="2" applyNumberFormat="1" applyFont="1" applyFill="1" applyBorder="1" applyAlignment="1">
      <alignment horizontal="center" vertical="center"/>
    </xf>
    <xf numFmtId="3" fontId="16" fillId="3" borderId="5" xfId="2" applyNumberFormat="1" applyFont="1" applyFill="1" applyBorder="1" applyAlignment="1">
      <alignment horizontal="center" vertical="center" wrapText="1"/>
    </xf>
    <xf numFmtId="167" fontId="16" fillId="3" borderId="5" xfId="44" applyNumberFormat="1" applyFont="1" applyFill="1" applyBorder="1" applyAlignment="1">
      <alignment horizontal="center" vertical="center" wrapText="1"/>
    </xf>
    <xf numFmtId="167" fontId="16" fillId="3" borderId="28" xfId="44" applyNumberFormat="1" applyFont="1" applyFill="1" applyBorder="1" applyAlignment="1">
      <alignment horizontal="center" vertical="center" wrapText="1"/>
    </xf>
    <xf numFmtId="3" fontId="16" fillId="3" borderId="19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165" fontId="16" fillId="3" borderId="19" xfId="1" applyNumberFormat="1" applyFont="1" applyFill="1" applyBorder="1" applyAlignment="1">
      <alignment horizontal="center" vertical="center" textRotation="90" wrapText="1"/>
    </xf>
    <xf numFmtId="165" fontId="16" fillId="3" borderId="5" xfId="1" applyNumberFormat="1" applyFont="1" applyFill="1" applyBorder="1" applyAlignment="1">
      <alignment horizontal="center" vertical="center" textRotation="90" wrapText="1"/>
    </xf>
    <xf numFmtId="165" fontId="16" fillId="3" borderId="28" xfId="1" applyNumberFormat="1" applyFont="1" applyFill="1" applyBorder="1" applyAlignment="1">
      <alignment horizontal="center" vertical="center" textRotation="90" wrapText="1"/>
    </xf>
    <xf numFmtId="3" fontId="16" fillId="3" borderId="23" xfId="1" applyNumberFormat="1" applyFont="1" applyFill="1" applyBorder="1" applyAlignment="1">
      <alignment horizontal="center" vertical="center" textRotation="90"/>
    </xf>
    <xf numFmtId="3" fontId="16" fillId="3" borderId="25" xfId="1" applyNumberFormat="1" applyFont="1" applyFill="1" applyBorder="1" applyAlignment="1">
      <alignment horizontal="center" vertical="center" textRotation="90"/>
    </xf>
    <xf numFmtId="3" fontId="16" fillId="3" borderId="29" xfId="1" applyNumberFormat="1" applyFont="1" applyFill="1" applyBorder="1" applyAlignment="1">
      <alignment horizontal="center" vertical="center" textRotation="90"/>
    </xf>
    <xf numFmtId="3" fontId="16" fillId="3" borderId="5" xfId="1" applyNumberFormat="1" applyFont="1" applyFill="1" applyBorder="1" applyAlignment="1">
      <alignment horizontal="center" vertical="center" textRotation="90"/>
    </xf>
    <xf numFmtId="3" fontId="16" fillId="3" borderId="28" xfId="1" applyNumberFormat="1" applyFont="1" applyFill="1" applyBorder="1" applyAlignment="1">
      <alignment horizontal="center" vertical="center" textRotation="90"/>
    </xf>
    <xf numFmtId="1" fontId="16" fillId="3" borderId="5" xfId="1" applyNumberFormat="1" applyFont="1" applyFill="1" applyBorder="1" applyAlignment="1">
      <alignment horizontal="center" vertical="center" textRotation="90"/>
    </xf>
    <xf numFmtId="1" fontId="16" fillId="3" borderId="28" xfId="1" applyNumberFormat="1" applyFont="1" applyFill="1" applyBorder="1" applyAlignment="1">
      <alignment horizontal="center" vertical="center" textRotation="90"/>
    </xf>
    <xf numFmtId="166" fontId="16" fillId="3" borderId="5" xfId="1" applyNumberFormat="1" applyFont="1" applyFill="1" applyBorder="1" applyAlignment="1">
      <alignment horizontal="center" vertical="center" textRotation="90"/>
    </xf>
    <xf numFmtId="166" fontId="16" fillId="3" borderId="28" xfId="1" applyNumberFormat="1" applyFont="1" applyFill="1" applyBorder="1" applyAlignment="1">
      <alignment horizontal="center" vertical="center" textRotation="90"/>
    </xf>
    <xf numFmtId="3" fontId="8" fillId="2" borderId="16" xfId="2" applyNumberFormat="1" applyFont="1" applyFill="1" applyBorder="1" applyAlignment="1">
      <alignment horizontal="center" vertical="center"/>
    </xf>
    <xf numFmtId="3" fontId="8" fillId="2" borderId="21" xfId="2" applyNumberFormat="1" applyFont="1" applyFill="1" applyBorder="1" applyAlignment="1">
      <alignment horizontal="center" vertical="center"/>
    </xf>
    <xf numFmtId="3" fontId="8" fillId="2" borderId="22" xfId="2" applyNumberFormat="1" applyFont="1" applyFill="1" applyBorder="1" applyAlignment="1">
      <alignment horizontal="center" vertical="center"/>
    </xf>
    <xf numFmtId="3" fontId="8" fillId="2" borderId="10" xfId="2" applyNumberFormat="1" applyFont="1" applyFill="1" applyBorder="1" applyAlignment="1">
      <alignment horizontal="center" vertical="center"/>
    </xf>
    <xf numFmtId="3" fontId="8" fillId="2" borderId="11" xfId="2" applyNumberFormat="1" applyFont="1" applyFill="1" applyBorder="1" applyAlignment="1">
      <alignment horizontal="center" vertical="center"/>
    </xf>
    <xf numFmtId="3" fontId="8" fillId="2" borderId="12" xfId="2" applyNumberFormat="1" applyFont="1" applyFill="1" applyBorder="1" applyAlignment="1">
      <alignment horizontal="center" vertical="center"/>
    </xf>
    <xf numFmtId="164" fontId="8" fillId="2" borderId="16" xfId="2" applyNumberFormat="1" applyFont="1" applyFill="1" applyBorder="1" applyAlignment="1">
      <alignment horizontal="center" vertical="center"/>
    </xf>
    <xf numFmtId="164" fontId="8" fillId="2" borderId="21" xfId="2" applyNumberFormat="1" applyFont="1" applyFill="1" applyBorder="1" applyAlignment="1">
      <alignment horizontal="center" vertical="center"/>
    </xf>
    <xf numFmtId="164" fontId="8" fillId="2" borderId="22" xfId="2" applyNumberFormat="1" applyFont="1" applyFill="1" applyBorder="1" applyAlignment="1">
      <alignment horizontal="center" vertical="center"/>
    </xf>
    <xf numFmtId="164" fontId="8" fillId="2" borderId="10" xfId="2" applyNumberFormat="1" applyFont="1" applyFill="1" applyBorder="1" applyAlignment="1">
      <alignment horizontal="center" vertical="center"/>
    </xf>
    <xf numFmtId="164" fontId="8" fillId="2" borderId="11" xfId="2" applyNumberFormat="1" applyFont="1" applyFill="1" applyBorder="1" applyAlignment="1">
      <alignment horizontal="center" vertical="center"/>
    </xf>
    <xf numFmtId="164" fontId="8" fillId="2" borderId="12" xfId="2" applyNumberFormat="1" applyFont="1" applyFill="1" applyBorder="1" applyAlignment="1">
      <alignment horizontal="center" vertical="center"/>
    </xf>
    <xf numFmtId="0" fontId="8" fillId="2" borderId="18" xfId="1" applyNumberFormat="1" applyFont="1" applyFill="1" applyBorder="1" applyAlignment="1">
      <alignment horizontal="center" vertical="center" textRotation="90"/>
    </xf>
    <xf numFmtId="0" fontId="8" fillId="2" borderId="4" xfId="1" applyNumberFormat="1" applyFont="1" applyFill="1" applyBorder="1" applyAlignment="1">
      <alignment horizontal="center" vertical="center" textRotation="90"/>
    </xf>
    <xf numFmtId="0" fontId="8" fillId="2" borderId="35" xfId="1" applyNumberFormat="1" applyFont="1" applyFill="1" applyBorder="1" applyAlignment="1">
      <alignment horizontal="center" vertical="center" textRotation="90"/>
    </xf>
    <xf numFmtId="0" fontId="8" fillId="2" borderId="20" xfId="1" applyNumberFormat="1" applyFont="1" applyFill="1" applyBorder="1" applyAlignment="1">
      <alignment horizontal="center" vertical="center" textRotation="90"/>
    </xf>
    <xf numFmtId="0" fontId="8" fillId="2" borderId="1" xfId="1" applyNumberFormat="1" applyFont="1" applyFill="1" applyBorder="1" applyAlignment="1">
      <alignment horizontal="center" vertical="center" textRotation="90"/>
    </xf>
    <xf numFmtId="0" fontId="8" fillId="2" borderId="5" xfId="1" applyNumberFormat="1" applyFont="1" applyFill="1" applyBorder="1" applyAlignment="1">
      <alignment horizontal="center" vertical="center" textRotation="90"/>
    </xf>
    <xf numFmtId="0" fontId="8" fillId="2" borderId="28" xfId="1" applyNumberFormat="1" applyFont="1" applyFill="1" applyBorder="1" applyAlignment="1">
      <alignment horizontal="center" vertical="center" textRotation="90"/>
    </xf>
    <xf numFmtId="49" fontId="8" fillId="2" borderId="15" xfId="1" applyNumberFormat="1" applyFont="1" applyFill="1" applyBorder="1" applyAlignment="1">
      <alignment horizontal="center" vertical="center" textRotation="90"/>
    </xf>
    <xf numFmtId="49" fontId="8" fillId="2" borderId="24" xfId="1" applyNumberFormat="1" applyFont="1" applyFill="1" applyBorder="1" applyAlignment="1">
      <alignment horizontal="center" vertical="center" textRotation="90"/>
    </xf>
    <xf numFmtId="49" fontId="8" fillId="2" borderId="32" xfId="1" applyNumberFormat="1" applyFont="1" applyFill="1" applyBorder="1" applyAlignment="1">
      <alignment horizontal="center" vertical="center" textRotation="90"/>
    </xf>
    <xf numFmtId="0" fontId="8" fillId="2" borderId="19" xfId="1" applyNumberFormat="1" applyFont="1" applyFill="1" applyBorder="1" applyAlignment="1">
      <alignment horizontal="center" vertical="center" textRotation="90"/>
    </xf>
    <xf numFmtId="0" fontId="8" fillId="2" borderId="36" xfId="1" applyNumberFormat="1" applyFont="1" applyFill="1" applyBorder="1" applyAlignment="1">
      <alignment horizontal="center" vertical="center" textRotation="90"/>
    </xf>
    <xf numFmtId="3" fontId="8" fillId="2" borderId="2" xfId="2" applyNumberFormat="1" applyFont="1" applyFill="1" applyBorder="1" applyAlignment="1">
      <alignment horizontal="center" vertical="center"/>
    </xf>
    <xf numFmtId="3" fontId="8" fillId="2" borderId="6" xfId="2" applyNumberFormat="1" applyFont="1" applyFill="1" applyBorder="1" applyAlignment="1">
      <alignment horizontal="center" vertical="center"/>
    </xf>
    <xf numFmtId="3" fontId="8" fillId="2" borderId="7" xfId="2" applyNumberFormat="1" applyFont="1" applyFill="1" applyBorder="1" applyAlignment="1">
      <alignment horizontal="center" vertical="center"/>
    </xf>
    <xf numFmtId="165" fontId="8" fillId="2" borderId="18" xfId="1" applyNumberFormat="1" applyFont="1" applyFill="1" applyBorder="1" applyAlignment="1">
      <alignment horizontal="center" vertical="center" textRotation="90"/>
    </xf>
    <xf numFmtId="165" fontId="8" fillId="2" borderId="4" xfId="1" applyNumberFormat="1" applyFont="1" applyFill="1" applyBorder="1" applyAlignment="1">
      <alignment horizontal="center" vertical="center" textRotation="90"/>
    </xf>
    <xf numFmtId="165" fontId="8" fillId="2" borderId="5" xfId="1" applyNumberFormat="1" applyFont="1" applyFill="1" applyBorder="1" applyAlignment="1">
      <alignment horizontal="center" vertical="center" textRotation="90"/>
    </xf>
    <xf numFmtId="165" fontId="8" fillId="2" borderId="28" xfId="1" applyNumberFormat="1" applyFont="1" applyFill="1" applyBorder="1" applyAlignment="1">
      <alignment horizontal="center" vertical="center" textRotation="90"/>
    </xf>
    <xf numFmtId="3" fontId="8" fillId="2" borderId="23" xfId="1" applyNumberFormat="1" applyFont="1" applyFill="1" applyBorder="1" applyAlignment="1">
      <alignment horizontal="center" vertical="center" textRotation="90"/>
    </xf>
    <xf numFmtId="3" fontId="8" fillId="2" borderId="25" xfId="1" applyNumberFormat="1" applyFont="1" applyFill="1" applyBorder="1" applyAlignment="1">
      <alignment horizontal="center" vertical="center" textRotation="90"/>
    </xf>
    <xf numFmtId="3" fontId="8" fillId="2" borderId="29" xfId="1" applyNumberFormat="1" applyFont="1" applyFill="1" applyBorder="1" applyAlignment="1">
      <alignment horizontal="center" vertical="center" textRotation="90"/>
    </xf>
    <xf numFmtId="3" fontId="8" fillId="2" borderId="9" xfId="1" applyNumberFormat="1" applyFont="1" applyFill="1" applyBorder="1" applyAlignment="1">
      <alignment horizontal="center" vertical="center" textRotation="90"/>
    </xf>
    <xf numFmtId="0" fontId="25" fillId="2" borderId="9" xfId="63" applyFont="1" applyFill="1" applyBorder="1" applyAlignment="1">
      <alignment horizontal="center" vertical="center"/>
    </xf>
    <xf numFmtId="0" fontId="25" fillId="2" borderId="34" xfId="63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 textRotation="90"/>
    </xf>
    <xf numFmtId="166" fontId="8" fillId="2" borderId="9" xfId="1" applyNumberFormat="1" applyFont="1" applyFill="1" applyBorder="1" applyAlignment="1">
      <alignment horizontal="center" vertical="center" textRotation="90"/>
    </xf>
    <xf numFmtId="0" fontId="9" fillId="0" borderId="19" xfId="68" applyFont="1" applyBorder="1" applyAlignment="1">
      <alignment horizontal="center" vertical="center" textRotation="90" wrapText="1"/>
    </xf>
    <xf numFmtId="0" fontId="9" fillId="0" borderId="5" xfId="68" applyFont="1" applyBorder="1" applyAlignment="1">
      <alignment horizontal="center" vertical="center" textRotation="90" wrapText="1"/>
    </xf>
    <xf numFmtId="0" fontId="9" fillId="0" borderId="28" xfId="68" applyFont="1" applyBorder="1" applyAlignment="1">
      <alignment horizontal="center" vertical="center" textRotation="90" wrapText="1"/>
    </xf>
    <xf numFmtId="0" fontId="9" fillId="0" borderId="23" xfId="68" applyFont="1" applyBorder="1" applyAlignment="1">
      <alignment horizontal="center" vertical="center" textRotation="90" wrapText="1"/>
    </xf>
    <xf numFmtId="0" fontId="9" fillId="0" borderId="25" xfId="68" applyFont="1" applyBorder="1" applyAlignment="1">
      <alignment horizontal="center" vertical="center" textRotation="90" wrapText="1"/>
    </xf>
    <xf numFmtId="0" fontId="9" fillId="0" borderId="29" xfId="68" applyFont="1" applyBorder="1" applyAlignment="1">
      <alignment horizontal="center" vertical="center" textRotation="90" wrapText="1"/>
    </xf>
    <xf numFmtId="0" fontId="44" fillId="0" borderId="5" xfId="68" applyFont="1" applyBorder="1" applyAlignment="1">
      <alignment horizontal="center" vertical="center" wrapText="1"/>
    </xf>
    <xf numFmtId="0" fontId="15" fillId="0" borderId="19" xfId="68" applyFont="1" applyBorder="1" applyAlignment="1">
      <alignment horizontal="center" vertical="center" wrapText="1"/>
    </xf>
    <xf numFmtId="0" fontId="9" fillId="0" borderId="19" xfId="68" applyFont="1" applyBorder="1" applyAlignment="1">
      <alignment horizontal="center" vertical="center" textRotation="90"/>
    </xf>
    <xf numFmtId="0" fontId="9" fillId="0" borderId="5" xfId="68" applyFont="1" applyBorder="1" applyAlignment="1">
      <alignment horizontal="center" vertical="center" textRotation="90"/>
    </xf>
    <xf numFmtId="0" fontId="9" fillId="0" borderId="28" xfId="68" applyFont="1" applyBorder="1" applyAlignment="1">
      <alignment horizontal="center" vertical="center" textRotation="90"/>
    </xf>
    <xf numFmtId="0" fontId="9" fillId="0" borderId="19" xfId="68" applyFont="1" applyBorder="1" applyAlignment="1">
      <alignment horizontal="center" vertical="center" wrapText="1"/>
    </xf>
    <xf numFmtId="0" fontId="9" fillId="0" borderId="5" xfId="68" applyFont="1" applyBorder="1" applyAlignment="1">
      <alignment horizontal="center" vertical="center" wrapText="1"/>
    </xf>
    <xf numFmtId="0" fontId="15" fillId="0" borderId="19" xfId="68" applyFont="1" applyFill="1" applyBorder="1" applyAlignment="1">
      <alignment horizontal="center" vertical="center" textRotation="90" wrapText="1"/>
    </xf>
    <xf numFmtId="0" fontId="15" fillId="0" borderId="5" xfId="68" applyFont="1" applyFill="1" applyBorder="1" applyAlignment="1">
      <alignment horizontal="center" vertical="center" textRotation="90" wrapText="1"/>
    </xf>
    <xf numFmtId="0" fontId="15" fillId="0" borderId="28" xfId="68" applyFont="1" applyFill="1" applyBorder="1" applyAlignment="1">
      <alignment horizontal="center" vertical="center" textRotation="90" wrapText="1"/>
    </xf>
    <xf numFmtId="49" fontId="15" fillId="0" borderId="44" xfId="68" applyNumberFormat="1" applyFont="1" applyFill="1" applyBorder="1" applyAlignment="1">
      <alignment horizontal="center" vertical="center" wrapText="1"/>
    </xf>
    <xf numFmtId="49" fontId="15" fillId="0" borderId="26" xfId="68" applyNumberFormat="1" applyFont="1" applyFill="1" applyBorder="1" applyAlignment="1">
      <alignment horizontal="center" vertical="center" wrapText="1"/>
    </xf>
    <xf numFmtId="49" fontId="15" fillId="0" borderId="27" xfId="68" applyNumberFormat="1" applyFont="1" applyFill="1" applyBorder="1" applyAlignment="1">
      <alignment horizontal="center" vertical="center" wrapText="1"/>
    </xf>
    <xf numFmtId="49" fontId="15" fillId="0" borderId="19" xfId="68" applyNumberFormat="1" applyFont="1" applyFill="1" applyBorder="1" applyAlignment="1">
      <alignment horizontal="center" vertical="center" wrapText="1"/>
    </xf>
    <xf numFmtId="49" fontId="15" fillId="0" borderId="5" xfId="68" applyNumberFormat="1" applyFont="1" applyFill="1" applyBorder="1" applyAlignment="1">
      <alignment horizontal="center" vertical="center" wrapText="1"/>
    </xf>
    <xf numFmtId="49" fontId="15" fillId="0" borderId="28" xfId="68" applyNumberFormat="1" applyFont="1" applyFill="1" applyBorder="1" applyAlignment="1">
      <alignment horizontal="center" vertical="center" wrapText="1"/>
    </xf>
    <xf numFmtId="0" fontId="21" fillId="0" borderId="17" xfId="68" applyFont="1" applyFill="1" applyBorder="1" applyAlignment="1">
      <alignment horizontal="center" vertical="center" wrapText="1"/>
    </xf>
    <xf numFmtId="0" fontId="21" fillId="0" borderId="9" xfId="68" applyFont="1" applyFill="1" applyBorder="1" applyAlignment="1">
      <alignment horizontal="center" vertical="center" wrapText="1"/>
    </xf>
    <xf numFmtId="0" fontId="21" fillId="0" borderId="34" xfId="68" applyFont="1" applyFill="1" applyBorder="1" applyAlignment="1">
      <alignment horizontal="center" vertical="center" wrapText="1"/>
    </xf>
    <xf numFmtId="0" fontId="21" fillId="0" borderId="19" xfId="68" applyFont="1" applyFill="1" applyBorder="1" applyAlignment="1">
      <alignment horizontal="center" vertical="center" textRotation="90" wrapText="1"/>
    </xf>
    <xf numFmtId="0" fontId="21" fillId="0" borderId="5" xfId="68" applyFont="1" applyFill="1" applyBorder="1" applyAlignment="1">
      <alignment horizontal="center" vertical="center" textRotation="90" wrapText="1"/>
    </xf>
    <xf numFmtId="0" fontId="21" fillId="0" borderId="28" xfId="68" applyFont="1" applyFill="1" applyBorder="1" applyAlignment="1">
      <alignment horizontal="center" vertical="center" textRotation="90" wrapText="1"/>
    </xf>
    <xf numFmtId="0" fontId="21" fillId="0" borderId="5" xfId="68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1" fillId="0" borderId="19" xfId="68" applyFont="1" applyFill="1" applyBorder="1" applyAlignment="1">
      <alignment horizontal="center" vertical="center" wrapText="1"/>
    </xf>
    <xf numFmtId="0" fontId="21" fillId="0" borderId="5" xfId="68" applyFont="1" applyFill="1" applyBorder="1" applyAlignment="1">
      <alignment horizontal="center" vertical="center" wrapText="1"/>
    </xf>
    <xf numFmtId="0" fontId="21" fillId="0" borderId="28" xfId="68" applyFont="1" applyFill="1" applyBorder="1" applyAlignment="1">
      <alignment horizontal="center" vertical="center" wrapText="1"/>
    </xf>
  </cellXfs>
  <cellStyles count="75">
    <cellStyle name="Normal" xfId="0" builtinId="0"/>
    <cellStyle name="Normal 10" xfId="46"/>
    <cellStyle name="Normal 10 2" xfId="47"/>
    <cellStyle name="Normal 10 3" xfId="64"/>
    <cellStyle name="Normal 11" xfId="48"/>
    <cellStyle name="Normal 11 2" xfId="57"/>
    <cellStyle name="Normal 12" xfId="50"/>
    <cellStyle name="Normal 13" xfId="54"/>
    <cellStyle name="Normal 13 2" xfId="67"/>
    <cellStyle name="Normal 13 2 2" xfId="69"/>
    <cellStyle name="Normal 13 3" xfId="72"/>
    <cellStyle name="Normal 14" xfId="63"/>
    <cellStyle name="Normal 15" xfId="65"/>
    <cellStyle name="Normal 15 2" xfId="68"/>
    <cellStyle name="Normal 16" xfId="66"/>
    <cellStyle name="Normal 17" xfId="71"/>
    <cellStyle name="Normal 17 5" xfId="36"/>
    <cellStyle name="Normal 19 6" xfId="37"/>
    <cellStyle name="Normal 2" xfId="7"/>
    <cellStyle name="Normal 2 2" xfId="4"/>
    <cellStyle name="Normal 2 3" xfId="44"/>
    <cellStyle name="Normal 2 4" xfId="59"/>
    <cellStyle name="Normal 2 4 2" xfId="61"/>
    <cellStyle name="Normal 2_2. Излишни БП за уточняване  от СКС преработено от стойчев" xfId="58"/>
    <cellStyle name="Normal 20" xfId="42"/>
    <cellStyle name="Normal 24" xfId="43"/>
    <cellStyle name="Normal 3" xfId="8"/>
    <cellStyle name="Normal 3 2" xfId="24"/>
    <cellStyle name="Normal 37 3" xfId="41"/>
    <cellStyle name="Normal 4" xfId="6"/>
    <cellStyle name="Normal 40" xfId="40"/>
    <cellStyle name="Normal 41" xfId="38"/>
    <cellStyle name="Normal 42" xfId="39"/>
    <cellStyle name="Normal 49" xfId="15"/>
    <cellStyle name="Normal 5" xfId="9"/>
    <cellStyle name="Normal 5 2" xfId="13"/>
    <cellStyle name="Normal 5 3" xfId="51"/>
    <cellStyle name="Normal 5 4" xfId="60"/>
    <cellStyle name="Normal 50" xfId="18"/>
    <cellStyle name="Normal 51" xfId="20"/>
    <cellStyle name="Normal 52" xfId="21"/>
    <cellStyle name="Normal 53" xfId="22"/>
    <cellStyle name="Normal 59" xfId="26"/>
    <cellStyle name="Normal 6" xfId="10"/>
    <cellStyle name="Normal 6 2" xfId="35"/>
    <cellStyle name="Normal 60" xfId="27"/>
    <cellStyle name="Normal 64" xfId="29"/>
    <cellStyle name="Normal 65" xfId="30"/>
    <cellStyle name="Normal 66" xfId="32"/>
    <cellStyle name="Normal 67" xfId="16"/>
    <cellStyle name="Normal 68" xfId="19"/>
    <cellStyle name="Normal 69" xfId="28"/>
    <cellStyle name="Normal 7" xfId="11"/>
    <cellStyle name="Normal 7 2" xfId="14"/>
    <cellStyle name="Normal 7 3" xfId="52"/>
    <cellStyle name="Normal 8" xfId="34"/>
    <cellStyle name="Normal 8 2" xfId="49"/>
    <cellStyle name="Normal 8 3" xfId="56"/>
    <cellStyle name="Normal 9" xfId="45"/>
    <cellStyle name="Normal 9 2" xfId="55"/>
    <cellStyle name="Normal 9 3" xfId="70"/>
    <cellStyle name="Normal_4. Списък на излишните БП за 2015 г  - раздел II за утилизация" xfId="73"/>
    <cellStyle name="Normal_Излипни 48960-11.02.2011 г. 2" xfId="1"/>
    <cellStyle name="Normal_Излипни 48960-11.02.2011 г._4. Списък на излишните БП за 2015 г  - раздел II за утилизация-Яламов" xfId="74"/>
    <cellStyle name="Normal_Излипни 48960-11.02.2011 г._Списък на изл. БП за 2014 г - разд. I за ТР - заготовка" xfId="2"/>
    <cellStyle name="Normal_Излишни БП 2013 - 32890 ПОСЛЕДЕН" xfId="62"/>
    <cellStyle name="Normal_Излишни БП 48960- към 01,01,2010" xfId="3"/>
    <cellStyle name="Style 1" xfId="5"/>
    <cellStyle name="Нормален 2 2" xfId="17"/>
    <cellStyle name="Нормален 3 3" xfId="53"/>
    <cellStyle name="Нормален 4 3" xfId="33"/>
    <cellStyle name="Нормален 4 4" xfId="23"/>
    <cellStyle name="Нормален 6 2" xfId="25"/>
    <cellStyle name="Нормален 7 2" xfId="31"/>
    <cellStyle name="Нормален_Izli6ni imustestva 12.2011" xfId="12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33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" name="Text Box 39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" name="Text Box 39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" name="Text Box 40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" name="Text Box 40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" name="Text Box 40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" name="Text Box 40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" name="Text Box 40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" name="Text Box 40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" name="Text Box 40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1" name="Text Box 40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2" name="Text Box 40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3" name="Text Box 40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4" name="Text Box 41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5" name="Text Box 41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6" name="Text Box 41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7" name="Text Box 41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8" name="Text Box 41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9" name="Text Box 41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0" name="Text Box 41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1" name="Text Box 41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2" name="Text Box 41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3" name="Text Box 41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4" name="Text Box 42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5" name="Text Box 42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6" name="Text Box 42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7" name="Text Box 42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8" name="Text Box 42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29" name="Text Box 42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0" name="Text Box 42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1" name="Text Box 42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2" name="Text Box 42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3" name="Text Box 42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4" name="Text Box 43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5" name="Text Box 43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6" name="Text Box 43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7" name="Text Box 43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8" name="Text Box 43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39" name="Text Box 43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0" name="Text Box 43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1" name="Text Box 43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2" name="Text Box 43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3" name="Text Box 43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4" name="Text Box 44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5" name="Text Box 44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6" name="Text Box 44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7" name="Text Box 44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8" name="Text Box 44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49" name="Text Box 44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0" name="Text Box 44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1" name="Text Box 44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2" name="Text Box 44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3" name="Text Box 44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4" name="Text Box 45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5" name="Text Box 45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6" name="Text Box 45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7" name="Text Box 45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8" name="Text Box 45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59" name="Text Box 39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0" name="Text Box 39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1" name="Text Box 40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2" name="Text Box 40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3" name="Text Box 40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4" name="Text Box 40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5" name="Text Box 40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6" name="Text Box 40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7" name="Text Box 40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8" name="Text Box 40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69" name="Text Box 40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0" name="Text Box 40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1" name="Text Box 41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2" name="Text Box 41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3" name="Text Box 41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4" name="Text Box 41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5" name="Text Box 41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6" name="Text Box 41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7" name="Text Box 41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8" name="Text Box 41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79" name="Text Box 41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0" name="Text Box 41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1" name="Text Box 42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2" name="Text Box 42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3" name="Text Box 42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4" name="Text Box 42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5" name="Text Box 42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6" name="Text Box 42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7" name="Text Box 42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8" name="Text Box 42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89" name="Text Box 42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1" name="Text Box 43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2" name="Text Box 43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3" name="Text Box 43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4" name="Text Box 43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5" name="Text Box 43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6" name="Text Box 43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7" name="Text Box 43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8" name="Text Box 43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99" name="Text Box 43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0" name="Text Box 43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1" name="Text Box 44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2" name="Text Box 44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3" name="Text Box 44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4" name="Text Box 44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5" name="Text Box 444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6" name="Text Box 445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7" name="Text Box 446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8" name="Text Box 447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09" name="Text Box 448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10" name="Text Box 449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11" name="Text Box 450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12" name="Text Box 451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13" name="Text Box 452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321</xdr:row>
      <xdr:rowOff>0</xdr:rowOff>
    </xdr:from>
    <xdr:to>
      <xdr:col>35</xdr:col>
      <xdr:colOff>76200</xdr:colOff>
      <xdr:row>324</xdr:row>
      <xdr:rowOff>133350</xdr:rowOff>
    </xdr:to>
    <xdr:sp macro="" textlink="">
      <xdr:nvSpPr>
        <xdr:cNvPr id="114" name="Text Box 453"/>
        <xdr:cNvSpPr txBox="1">
          <a:spLocks noChangeArrowheads="1"/>
        </xdr:cNvSpPr>
      </xdr:nvSpPr>
      <xdr:spPr bwMode="auto">
        <a:xfrm>
          <a:off x="195453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321</xdr:row>
      <xdr:rowOff>0</xdr:rowOff>
    </xdr:from>
    <xdr:to>
      <xdr:col>6</xdr:col>
      <xdr:colOff>309562</xdr:colOff>
      <xdr:row>324</xdr:row>
      <xdr:rowOff>114300</xdr:rowOff>
    </xdr:to>
    <xdr:sp macro="" textlink="">
      <xdr:nvSpPr>
        <xdr:cNvPr id="115" name="Text Box 454"/>
        <xdr:cNvSpPr txBox="1">
          <a:spLocks noChangeArrowheads="1"/>
        </xdr:cNvSpPr>
      </xdr:nvSpPr>
      <xdr:spPr bwMode="auto">
        <a:xfrm>
          <a:off x="7042785" y="62491620"/>
          <a:ext cx="7143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16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17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18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19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0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1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2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3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4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5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6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7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8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29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0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1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2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3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4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5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6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7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8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39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0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1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2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3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4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5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6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7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8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49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0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1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2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3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4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5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6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7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8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59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0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1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2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3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4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5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6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7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8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69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0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1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2" name="Text Box 45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3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4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5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6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7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8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79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0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1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2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3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4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5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6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7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8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89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0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1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2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3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4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5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6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7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8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199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0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1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2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3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4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5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6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7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8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09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0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1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2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3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4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5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6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7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8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19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0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1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2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3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4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5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6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7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8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29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0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1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2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3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4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5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6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7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8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39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0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1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2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3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4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5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6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7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8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49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0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1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2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3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4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5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6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7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8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59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1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2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3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4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5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6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7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8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69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0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1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2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3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4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5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6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7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8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79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0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1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2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3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4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5" name="Text Box 45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6" name="Text Box 39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7" name="Text Box 39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8" name="Text Box 40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89" name="Text Box 40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0" name="Text Box 40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1" name="Text Box 40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2" name="Text Box 40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3" name="Text Box 40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4" name="Text Box 40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5" name="Text Box 40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6" name="Text Box 40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7" name="Text Box 40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8" name="Text Box 41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299" name="Text Box 41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0" name="Text Box 41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1" name="Text Box 41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2" name="Text Box 41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3" name="Text Box 41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4" name="Text Box 41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5" name="Text Box 41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6" name="Text Box 41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7" name="Text Box 41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8" name="Text Box 42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09" name="Text Box 42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0" name="Text Box 42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1" name="Text Box 42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2" name="Text Box 42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3" name="Text Box 42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4" name="Text Box 42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5" name="Text Box 42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6" name="Text Box 42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7" name="Text Box 42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8" name="Text Box 43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19" name="Text Box 43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0" name="Text Box 43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1" name="Text Box 43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2" name="Text Box 43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3" name="Text Box 43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4" name="Text Box 43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5" name="Text Box 43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6" name="Text Box 43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7" name="Text Box 43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8" name="Text Box 44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29" name="Text Box 44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0" name="Text Box 44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1" name="Text Box 44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2" name="Text Box 444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3" name="Text Box 445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4" name="Text Box 446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5" name="Text Box 447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6" name="Text Box 448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7" name="Text Box 449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8" name="Text Box 450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39" name="Text Box 451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40" name="Text Box 452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321</xdr:row>
      <xdr:rowOff>0</xdr:rowOff>
    </xdr:from>
    <xdr:to>
      <xdr:col>38</xdr:col>
      <xdr:colOff>76200</xdr:colOff>
      <xdr:row>324</xdr:row>
      <xdr:rowOff>133350</xdr:rowOff>
    </xdr:to>
    <xdr:sp macro="" textlink="">
      <xdr:nvSpPr>
        <xdr:cNvPr id="341" name="Text Box 453"/>
        <xdr:cNvSpPr txBox="1">
          <a:spLocks noChangeArrowheads="1"/>
        </xdr:cNvSpPr>
      </xdr:nvSpPr>
      <xdr:spPr bwMode="auto">
        <a:xfrm>
          <a:off x="20612100" y="6249162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623</xdr:row>
      <xdr:rowOff>0</xdr:rowOff>
    </xdr:from>
    <xdr:to>
      <xdr:col>6</xdr:col>
      <xdr:colOff>309562</xdr:colOff>
      <xdr:row>624</xdr:row>
      <xdr:rowOff>0</xdr:rowOff>
    </xdr:to>
    <xdr:sp macro="" textlink="">
      <xdr:nvSpPr>
        <xdr:cNvPr id="342" name="Text Box 454"/>
        <xdr:cNvSpPr txBox="1">
          <a:spLocks noChangeArrowheads="1"/>
        </xdr:cNvSpPr>
      </xdr:nvSpPr>
      <xdr:spPr bwMode="auto">
        <a:xfrm>
          <a:off x="7042785" y="13014960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43" name="Text Box 39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44" name="Text Box 39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45" name="Text Box 40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46" name="Text Box 40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47" name="Text Box 40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48" name="Text Box 40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49" name="Text Box 40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0" name="Text Box 40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1" name="Text Box 40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2" name="Text Box 40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3" name="Text Box 40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4" name="Text Box 40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5" name="Text Box 41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6" name="Text Box 41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7" name="Text Box 41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8" name="Text Box 41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59" name="Text Box 41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0" name="Text Box 41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1" name="Text Box 41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2" name="Text Box 41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3" name="Text Box 41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4" name="Text Box 41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5" name="Text Box 42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6" name="Text Box 42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7" name="Text Box 42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8" name="Text Box 42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69" name="Text Box 42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0" name="Text Box 42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1" name="Text Box 42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2" name="Text Box 42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3" name="Text Box 42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4" name="Text Box 42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5" name="Text Box 43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6" name="Text Box 43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7" name="Text Box 43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8" name="Text Box 43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79" name="Text Box 43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0" name="Text Box 43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1" name="Text Box 43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2" name="Text Box 43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3" name="Text Box 43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4" name="Text Box 43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5" name="Text Box 44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6" name="Text Box 44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7" name="Text Box 44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8" name="Text Box 44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89" name="Text Box 44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0" name="Text Box 44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1" name="Text Box 44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2" name="Text Box 44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3" name="Text Box 44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4" name="Text Box 44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5" name="Text Box 45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6" name="Text Box 45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7" name="Text Box 45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8" name="Text Box 45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6" name="Text Box 41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7" name="Text Box 41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8" name="Text Box 41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19" name="Text Box 41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0" name="Text Box 41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1" name="Text Box 42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2" name="Text Box 42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3" name="Text Box 42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4" name="Text Box 42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5" name="Text Box 42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6" name="Text Box 42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7" name="Text Box 42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8" name="Text Box 42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29" name="Text Box 42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1" name="Text Box 43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2" name="Text Box 43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3" name="Text Box 43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4" name="Text Box 43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5" name="Text Box 43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6" name="Text Box 43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7" name="Text Box 43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8" name="Text Box 43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39" name="Text Box 43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0" name="Text Box 43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1" name="Text Box 44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2" name="Text Box 44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3" name="Text Box 44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4" name="Text Box 44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5" name="Text Box 44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6" name="Text Box 445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7" name="Text Box 446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8" name="Text Box 447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49" name="Text Box 448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50" name="Text Box 449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51" name="Text Box 450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52" name="Text Box 451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53" name="Text Box 452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54" name="Text Box 453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623</xdr:row>
      <xdr:rowOff>0</xdr:rowOff>
    </xdr:from>
    <xdr:to>
      <xdr:col>35</xdr:col>
      <xdr:colOff>76200</xdr:colOff>
      <xdr:row>624</xdr:row>
      <xdr:rowOff>0</xdr:rowOff>
    </xdr:to>
    <xdr:sp macro="" textlink="">
      <xdr:nvSpPr>
        <xdr:cNvPr id="455" name="Text Box 454"/>
        <xdr:cNvSpPr txBox="1">
          <a:spLocks noChangeArrowheads="1"/>
        </xdr:cNvSpPr>
      </xdr:nvSpPr>
      <xdr:spPr bwMode="auto">
        <a:xfrm>
          <a:off x="19545300" y="13014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100</xdr:row>
      <xdr:rowOff>0</xdr:rowOff>
    </xdr:from>
    <xdr:to>
      <xdr:col>6</xdr:col>
      <xdr:colOff>309562</xdr:colOff>
      <xdr:row>101</xdr:row>
      <xdr:rowOff>19050</xdr:rowOff>
    </xdr:to>
    <xdr:sp macro="" textlink="">
      <xdr:nvSpPr>
        <xdr:cNvPr id="456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100</xdr:row>
      <xdr:rowOff>0</xdr:rowOff>
    </xdr:from>
    <xdr:to>
      <xdr:col>6</xdr:col>
      <xdr:colOff>309562</xdr:colOff>
      <xdr:row>101</xdr:row>
      <xdr:rowOff>19050</xdr:rowOff>
    </xdr:to>
    <xdr:sp macro="" textlink="">
      <xdr:nvSpPr>
        <xdr:cNvPr id="457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100</xdr:row>
      <xdr:rowOff>0</xdr:rowOff>
    </xdr:from>
    <xdr:to>
      <xdr:col>6</xdr:col>
      <xdr:colOff>309562</xdr:colOff>
      <xdr:row>101</xdr:row>
      <xdr:rowOff>19050</xdr:rowOff>
    </xdr:to>
    <xdr:sp macro="" textlink="">
      <xdr:nvSpPr>
        <xdr:cNvPr id="458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100</xdr:row>
      <xdr:rowOff>0</xdr:rowOff>
    </xdr:from>
    <xdr:to>
      <xdr:col>6</xdr:col>
      <xdr:colOff>309562</xdr:colOff>
      <xdr:row>101</xdr:row>
      <xdr:rowOff>19050</xdr:rowOff>
    </xdr:to>
    <xdr:sp macro="" textlink="">
      <xdr:nvSpPr>
        <xdr:cNvPr id="459" name="Text Box 454"/>
        <xdr:cNvSpPr txBox="1">
          <a:spLocks noChangeArrowheads="1"/>
        </xdr:cNvSpPr>
      </xdr:nvSpPr>
      <xdr:spPr bwMode="auto">
        <a:xfrm>
          <a:off x="7042785" y="21724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100</xdr:row>
      <xdr:rowOff>0</xdr:rowOff>
    </xdr:from>
    <xdr:to>
      <xdr:col>50</xdr:col>
      <xdr:colOff>152400</xdr:colOff>
      <xdr:row>101</xdr:row>
      <xdr:rowOff>19050</xdr:rowOff>
    </xdr:to>
    <xdr:sp macro="" textlink="">
      <xdr:nvSpPr>
        <xdr:cNvPr id="460" name="Text Box 399"/>
        <xdr:cNvSpPr txBox="1">
          <a:spLocks noChangeArrowheads="1"/>
        </xdr:cNvSpPr>
      </xdr:nvSpPr>
      <xdr:spPr bwMode="auto">
        <a:xfrm>
          <a:off x="2706624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1" name="Text Box 40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2" name="Text Box 40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3" name="Text Box 40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4" name="Text Box 40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5" name="Text Box 40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6" name="Text Box 40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7" name="Text Box 40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8" name="Text Box 40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69" name="Text Box 40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0" name="Text Box 40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1" name="Text Box 41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2" name="Text Box 41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3" name="Text Box 41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4" name="Text Box 41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5" name="Text Box 41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6" name="Text Box 41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7" name="Text Box 41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8" name="Text Box 41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79" name="Text Box 41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0" name="Text Box 41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1" name="Text Box 42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2" name="Text Box 42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3" name="Text Box 42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4" name="Text Box 42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5" name="Text Box 42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6" name="Text Box 42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7" name="Text Box 42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8" name="Text Box 42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89" name="Text Box 42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0" name="Text Box 42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1" name="Text Box 43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2" name="Text Box 43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3" name="Text Box 43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4" name="Text Box 43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5" name="Text Box 43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6" name="Text Box 43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7" name="Text Box 43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8" name="Text Box 43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499" name="Text Box 43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0" name="Text Box 43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1" name="Text Box 44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2" name="Text Box 44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3" name="Text Box 44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4" name="Text Box 44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5" name="Text Box 44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6" name="Text Box 44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7" name="Text Box 44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8" name="Text Box 44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09" name="Text Box 44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0" name="Text Box 44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1" name="Text Box 45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2" name="Text Box 45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3" name="Text Box 45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4" name="Text Box 45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5" name="Text Box 39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6" name="Text Box 39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7" name="Text Box 40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8" name="Text Box 40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19" name="Text Box 40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0" name="Text Box 40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1" name="Text Box 40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2" name="Text Box 40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3" name="Text Box 40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4" name="Text Box 40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5" name="Text Box 40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6" name="Text Box 40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7" name="Text Box 41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8" name="Text Box 41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29" name="Text Box 41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0" name="Text Box 41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1" name="Text Box 41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2" name="Text Box 41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3" name="Text Box 41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4" name="Text Box 41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5" name="Text Box 41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6" name="Text Box 41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7" name="Text Box 42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8" name="Text Box 42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39" name="Text Box 42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0" name="Text Box 42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1" name="Text Box 42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2" name="Text Box 42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3" name="Text Box 42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4" name="Text Box 42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5" name="Text Box 42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6" name="Text Box 42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7" name="Text Box 43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8" name="Text Box 43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49" name="Text Box 43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0" name="Text Box 43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1" name="Text Box 43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2" name="Text Box 43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3" name="Text Box 43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4" name="Text Box 43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5" name="Text Box 43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6" name="Text Box 43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7" name="Text Box 44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8" name="Text Box 44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59" name="Text Box 44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0" name="Text Box 44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1" name="Text Box 44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2" name="Text Box 445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3" name="Text Box 446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4" name="Text Box 447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5" name="Text Box 448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6" name="Text Box 449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7" name="Text Box 450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8" name="Text Box 451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69" name="Text Box 452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70" name="Text Box 453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76200</xdr:colOff>
      <xdr:row>101</xdr:row>
      <xdr:rowOff>19050</xdr:rowOff>
    </xdr:to>
    <xdr:sp macro="" textlink="">
      <xdr:nvSpPr>
        <xdr:cNvPr id="571" name="Text Box 454"/>
        <xdr:cNvSpPr txBox="1">
          <a:spLocks noChangeArrowheads="1"/>
        </xdr:cNvSpPr>
      </xdr:nvSpPr>
      <xdr:spPr bwMode="auto">
        <a:xfrm>
          <a:off x="2262378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100</xdr:row>
      <xdr:rowOff>0</xdr:rowOff>
    </xdr:from>
    <xdr:to>
      <xdr:col>50</xdr:col>
      <xdr:colOff>152400</xdr:colOff>
      <xdr:row>101</xdr:row>
      <xdr:rowOff>19050</xdr:rowOff>
    </xdr:to>
    <xdr:sp macro="" textlink="">
      <xdr:nvSpPr>
        <xdr:cNvPr id="572" name="Text Box 399"/>
        <xdr:cNvSpPr txBox="1">
          <a:spLocks noChangeArrowheads="1"/>
        </xdr:cNvSpPr>
      </xdr:nvSpPr>
      <xdr:spPr bwMode="auto">
        <a:xfrm>
          <a:off x="27066240" y="21724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941</xdr:row>
      <xdr:rowOff>0</xdr:rowOff>
    </xdr:from>
    <xdr:to>
      <xdr:col>6</xdr:col>
      <xdr:colOff>309562</xdr:colOff>
      <xdr:row>944</xdr:row>
      <xdr:rowOff>114300</xdr:rowOff>
    </xdr:to>
    <xdr:sp macro="" textlink="">
      <xdr:nvSpPr>
        <xdr:cNvPr id="573" name="Text Box 454"/>
        <xdr:cNvSpPr txBox="1">
          <a:spLocks noChangeArrowheads="1"/>
        </xdr:cNvSpPr>
      </xdr:nvSpPr>
      <xdr:spPr bwMode="auto">
        <a:xfrm>
          <a:off x="7042785" y="191277240"/>
          <a:ext cx="71437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941</xdr:row>
      <xdr:rowOff>0</xdr:rowOff>
    </xdr:from>
    <xdr:to>
      <xdr:col>6</xdr:col>
      <xdr:colOff>309562</xdr:colOff>
      <xdr:row>944</xdr:row>
      <xdr:rowOff>95250</xdr:rowOff>
    </xdr:to>
    <xdr:sp macro="" textlink="">
      <xdr:nvSpPr>
        <xdr:cNvPr id="574" name="Text Box 454"/>
        <xdr:cNvSpPr txBox="1">
          <a:spLocks noChangeArrowheads="1"/>
        </xdr:cNvSpPr>
      </xdr:nvSpPr>
      <xdr:spPr bwMode="auto">
        <a:xfrm>
          <a:off x="7042785" y="191277240"/>
          <a:ext cx="71437" cy="651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937</xdr:row>
      <xdr:rowOff>0</xdr:rowOff>
    </xdr:from>
    <xdr:to>
      <xdr:col>6</xdr:col>
      <xdr:colOff>309562</xdr:colOff>
      <xdr:row>939</xdr:row>
      <xdr:rowOff>114300</xdr:rowOff>
    </xdr:to>
    <xdr:sp macro="" textlink="">
      <xdr:nvSpPr>
        <xdr:cNvPr id="575" name="Text Box 454"/>
        <xdr:cNvSpPr txBox="1">
          <a:spLocks noChangeArrowheads="1"/>
        </xdr:cNvSpPr>
      </xdr:nvSpPr>
      <xdr:spPr bwMode="auto">
        <a:xfrm>
          <a:off x="7042785" y="190515240"/>
          <a:ext cx="7143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937</xdr:row>
      <xdr:rowOff>0</xdr:rowOff>
    </xdr:from>
    <xdr:to>
      <xdr:col>6</xdr:col>
      <xdr:colOff>309562</xdr:colOff>
      <xdr:row>939</xdr:row>
      <xdr:rowOff>95250</xdr:rowOff>
    </xdr:to>
    <xdr:sp macro="" textlink="">
      <xdr:nvSpPr>
        <xdr:cNvPr id="576" name="Text Box 454"/>
        <xdr:cNvSpPr txBox="1">
          <a:spLocks noChangeArrowheads="1"/>
        </xdr:cNvSpPr>
      </xdr:nvSpPr>
      <xdr:spPr bwMode="auto">
        <a:xfrm>
          <a:off x="7042785" y="190515240"/>
          <a:ext cx="7143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333375</xdr:colOff>
      <xdr:row>631</xdr:row>
      <xdr:rowOff>0</xdr:rowOff>
    </xdr:from>
    <xdr:to>
      <xdr:col>7</xdr:col>
      <xdr:colOff>60060</xdr:colOff>
      <xdr:row>634</xdr:row>
      <xdr:rowOff>142875</xdr:rowOff>
    </xdr:to>
    <xdr:sp macro="" textlink="">
      <xdr:nvSpPr>
        <xdr:cNvPr id="577" name="Text Box 454"/>
        <xdr:cNvSpPr txBox="1">
          <a:spLocks noChangeArrowheads="1"/>
        </xdr:cNvSpPr>
      </xdr:nvSpPr>
      <xdr:spPr bwMode="auto">
        <a:xfrm>
          <a:off x="7138035" y="131673600"/>
          <a:ext cx="7381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631</xdr:row>
      <xdr:rowOff>0</xdr:rowOff>
    </xdr:from>
    <xdr:to>
      <xdr:col>6</xdr:col>
      <xdr:colOff>309562</xdr:colOff>
      <xdr:row>634</xdr:row>
      <xdr:rowOff>142875</xdr:rowOff>
    </xdr:to>
    <xdr:sp macro="" textlink="">
      <xdr:nvSpPr>
        <xdr:cNvPr id="578" name="Text Box 454"/>
        <xdr:cNvSpPr txBox="1">
          <a:spLocks noChangeArrowheads="1"/>
        </xdr:cNvSpPr>
      </xdr:nvSpPr>
      <xdr:spPr bwMode="auto">
        <a:xfrm>
          <a:off x="7042785" y="131673600"/>
          <a:ext cx="7143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0</xdr:row>
      <xdr:rowOff>0</xdr:rowOff>
    </xdr:from>
    <xdr:to>
      <xdr:col>6</xdr:col>
      <xdr:colOff>309562</xdr:colOff>
      <xdr:row>1</xdr:row>
      <xdr:rowOff>0</xdr:rowOff>
    </xdr:to>
    <xdr:sp macro="" textlink="">
      <xdr:nvSpPr>
        <xdr:cNvPr id="579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0</xdr:row>
      <xdr:rowOff>0</xdr:rowOff>
    </xdr:from>
    <xdr:to>
      <xdr:col>6</xdr:col>
      <xdr:colOff>309562</xdr:colOff>
      <xdr:row>1</xdr:row>
      <xdr:rowOff>0</xdr:rowOff>
    </xdr:to>
    <xdr:sp macro="" textlink="">
      <xdr:nvSpPr>
        <xdr:cNvPr id="580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0</xdr:row>
      <xdr:rowOff>0</xdr:rowOff>
    </xdr:from>
    <xdr:to>
      <xdr:col>6</xdr:col>
      <xdr:colOff>309562</xdr:colOff>
      <xdr:row>1</xdr:row>
      <xdr:rowOff>0</xdr:rowOff>
    </xdr:to>
    <xdr:sp macro="" textlink="">
      <xdr:nvSpPr>
        <xdr:cNvPr id="581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0</xdr:row>
      <xdr:rowOff>0</xdr:rowOff>
    </xdr:from>
    <xdr:to>
      <xdr:col>6</xdr:col>
      <xdr:colOff>309562</xdr:colOff>
      <xdr:row>1</xdr:row>
      <xdr:rowOff>0</xdr:rowOff>
    </xdr:to>
    <xdr:sp macro="" textlink="">
      <xdr:nvSpPr>
        <xdr:cNvPr id="582" name="Text Box 454"/>
        <xdr:cNvSpPr txBox="1">
          <a:spLocks noChangeArrowheads="1"/>
        </xdr:cNvSpPr>
      </xdr:nvSpPr>
      <xdr:spPr bwMode="auto">
        <a:xfrm>
          <a:off x="7042785" y="2293620"/>
          <a:ext cx="7143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0</xdr:row>
      <xdr:rowOff>0</xdr:rowOff>
    </xdr:from>
    <xdr:to>
      <xdr:col>50</xdr:col>
      <xdr:colOff>152400</xdr:colOff>
      <xdr:row>1</xdr:row>
      <xdr:rowOff>0</xdr:rowOff>
    </xdr:to>
    <xdr:sp macro="" textlink="">
      <xdr:nvSpPr>
        <xdr:cNvPr id="583" name="Text Box 399"/>
        <xdr:cNvSpPr txBox="1">
          <a:spLocks noChangeArrowheads="1"/>
        </xdr:cNvSpPr>
      </xdr:nvSpPr>
      <xdr:spPr bwMode="auto">
        <a:xfrm>
          <a:off x="2706624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84" name="Text Box 40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85" name="Text Box 40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86" name="Text Box 40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87" name="Text Box 40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88" name="Text Box 40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89" name="Text Box 40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0" name="Text Box 40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1" name="Text Box 40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2" name="Text Box 40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3" name="Text Box 40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4" name="Text Box 41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5" name="Text Box 41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6" name="Text Box 41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7" name="Text Box 41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8" name="Text Box 41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599" name="Text Box 41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0" name="Text Box 41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1" name="Text Box 41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2" name="Text Box 41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3" name="Text Box 41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4" name="Text Box 42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5" name="Text Box 42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6" name="Text Box 42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7" name="Text Box 42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8" name="Text Box 42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09" name="Text Box 42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0" name="Text Box 42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1" name="Text Box 42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2" name="Text Box 42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3" name="Text Box 42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4" name="Text Box 43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5" name="Text Box 43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6" name="Text Box 43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7" name="Text Box 43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8" name="Text Box 43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19" name="Text Box 43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0" name="Text Box 43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1" name="Text Box 43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2" name="Text Box 43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3" name="Text Box 43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4" name="Text Box 44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5" name="Text Box 44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6" name="Text Box 44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7" name="Text Box 44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8" name="Text Box 44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29" name="Text Box 44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0" name="Text Box 44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1" name="Text Box 44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2" name="Text Box 44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3" name="Text Box 44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4" name="Text Box 45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5" name="Text Box 45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6" name="Text Box 45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7" name="Text Box 45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8" name="Text Box 39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39" name="Text Box 39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0" name="Text Box 40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1" name="Text Box 40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2" name="Text Box 40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3" name="Text Box 40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4" name="Text Box 40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5" name="Text Box 40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6" name="Text Box 40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7" name="Text Box 40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8" name="Text Box 40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49" name="Text Box 40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0" name="Text Box 41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1" name="Text Box 41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2" name="Text Box 41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3" name="Text Box 41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4" name="Text Box 41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5" name="Text Box 41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6" name="Text Box 41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7" name="Text Box 41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8" name="Text Box 41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59" name="Text Box 41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0" name="Text Box 42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1" name="Text Box 42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2" name="Text Box 42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3" name="Text Box 42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4" name="Text Box 42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5" name="Text Box 42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6" name="Text Box 42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7" name="Text Box 42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8" name="Text Box 42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69" name="Text Box 42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0" name="Text Box 43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1" name="Text Box 43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2" name="Text Box 43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3" name="Text Box 43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4" name="Text Box 43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5" name="Text Box 43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6" name="Text Box 43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7" name="Text Box 43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8" name="Text Box 43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79" name="Text Box 43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0" name="Text Box 44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1" name="Text Box 44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2" name="Text Box 44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3" name="Text Box 44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4" name="Text Box 44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5" name="Text Box 445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6" name="Text Box 446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7" name="Text Box 447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8" name="Text Box 448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89" name="Text Box 449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90" name="Text Box 450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91" name="Text Box 451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92" name="Text Box 452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93" name="Text Box 453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76200</xdr:colOff>
      <xdr:row>1</xdr:row>
      <xdr:rowOff>0</xdr:rowOff>
    </xdr:to>
    <xdr:sp macro="" textlink="">
      <xdr:nvSpPr>
        <xdr:cNvPr id="694" name="Text Box 454"/>
        <xdr:cNvSpPr txBox="1">
          <a:spLocks noChangeArrowheads="1"/>
        </xdr:cNvSpPr>
      </xdr:nvSpPr>
      <xdr:spPr bwMode="auto">
        <a:xfrm>
          <a:off x="22623780" y="229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76200</xdr:colOff>
      <xdr:row>0</xdr:row>
      <xdr:rowOff>0</xdr:rowOff>
    </xdr:from>
    <xdr:to>
      <xdr:col>50</xdr:col>
      <xdr:colOff>152400</xdr:colOff>
      <xdr:row>1</xdr:row>
      <xdr:rowOff>0</xdr:rowOff>
    </xdr:to>
    <xdr:sp macro="" textlink="">
      <xdr:nvSpPr>
        <xdr:cNvPr id="695" name="Text Box 399"/>
        <xdr:cNvSpPr txBox="1">
          <a:spLocks noChangeArrowheads="1"/>
        </xdr:cNvSpPr>
      </xdr:nvSpPr>
      <xdr:spPr bwMode="auto">
        <a:xfrm>
          <a:off x="27066240" y="26555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62</xdr:row>
      <xdr:rowOff>0</xdr:rowOff>
    </xdr:from>
    <xdr:to>
      <xdr:col>6</xdr:col>
      <xdr:colOff>309562</xdr:colOff>
      <xdr:row>65</xdr:row>
      <xdr:rowOff>114300</xdr:rowOff>
    </xdr:to>
    <xdr:sp macro="" textlink="">
      <xdr:nvSpPr>
        <xdr:cNvPr id="696" name="Text Box 454"/>
        <xdr:cNvSpPr txBox="1">
          <a:spLocks noChangeArrowheads="1"/>
        </xdr:cNvSpPr>
      </xdr:nvSpPr>
      <xdr:spPr bwMode="auto">
        <a:xfrm>
          <a:off x="7042785" y="14485620"/>
          <a:ext cx="7143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62</xdr:row>
      <xdr:rowOff>0</xdr:rowOff>
    </xdr:from>
    <xdr:to>
      <xdr:col>6</xdr:col>
      <xdr:colOff>309562</xdr:colOff>
      <xdr:row>65</xdr:row>
      <xdr:rowOff>95250</xdr:rowOff>
    </xdr:to>
    <xdr:sp macro="" textlink="">
      <xdr:nvSpPr>
        <xdr:cNvPr id="697" name="Text Box 454"/>
        <xdr:cNvSpPr txBox="1">
          <a:spLocks noChangeArrowheads="1"/>
        </xdr:cNvSpPr>
      </xdr:nvSpPr>
      <xdr:spPr bwMode="auto">
        <a:xfrm>
          <a:off x="7042785" y="14485620"/>
          <a:ext cx="7143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943</xdr:row>
      <xdr:rowOff>0</xdr:rowOff>
    </xdr:from>
    <xdr:to>
      <xdr:col>6</xdr:col>
      <xdr:colOff>309562</xdr:colOff>
      <xdr:row>946</xdr:row>
      <xdr:rowOff>121709</xdr:rowOff>
    </xdr:to>
    <xdr:sp macro="" textlink="">
      <xdr:nvSpPr>
        <xdr:cNvPr id="700" name="Text Box 454"/>
        <xdr:cNvSpPr txBox="1">
          <a:spLocks noChangeArrowheads="1"/>
        </xdr:cNvSpPr>
      </xdr:nvSpPr>
      <xdr:spPr bwMode="auto">
        <a:xfrm>
          <a:off x="7915275" y="39547800"/>
          <a:ext cx="71437" cy="6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943</xdr:row>
      <xdr:rowOff>0</xdr:rowOff>
    </xdr:from>
    <xdr:to>
      <xdr:col>6</xdr:col>
      <xdr:colOff>309562</xdr:colOff>
      <xdr:row>946</xdr:row>
      <xdr:rowOff>102659</xdr:rowOff>
    </xdr:to>
    <xdr:sp macro="" textlink="">
      <xdr:nvSpPr>
        <xdr:cNvPr id="701" name="Text Box 454"/>
        <xdr:cNvSpPr txBox="1">
          <a:spLocks noChangeArrowheads="1"/>
        </xdr:cNvSpPr>
      </xdr:nvSpPr>
      <xdr:spPr bwMode="auto">
        <a:xfrm>
          <a:off x="7915275" y="39547800"/>
          <a:ext cx="71437" cy="67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19050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8401050"/>
          <a:ext cx="5181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Отпечатано в 4 /четири/ екз.</a:t>
          </a:r>
          <a:endParaRPr lang="bg-BG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Екз. № 1 – военно формирование 32990 - Пловдив</a:t>
          </a:r>
          <a:endParaRPr lang="bg-BG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Екз. № 2 – военно формирование 22450-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 4 - </a:t>
          </a: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София</a:t>
          </a:r>
          <a:endParaRPr lang="bg-BG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Екз. № 3 – военно формирование 22450-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 4 - </a:t>
          </a: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София</a:t>
          </a:r>
          <a:endParaRPr lang="bg-BG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Екз. № 4 – военно формирование 22450-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 4 - </a:t>
          </a:r>
          <a:r>
            <a:rPr lang="bg-BG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София</a:t>
          </a:r>
          <a:endParaRPr lang="bg-BG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bg-BG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29</xdr:row>
      <xdr:rowOff>0</xdr:rowOff>
    </xdr:from>
    <xdr:to>
      <xdr:col>2</xdr:col>
      <xdr:colOff>114300</xdr:colOff>
      <xdr:row>29</xdr:row>
      <xdr:rowOff>161925</xdr:rowOff>
    </xdr:to>
    <xdr:sp macro="" textlink="">
      <xdr:nvSpPr>
        <xdr:cNvPr id="3" name="Text Box 112"/>
        <xdr:cNvSpPr txBox="1">
          <a:spLocks noChangeArrowheads="1"/>
        </xdr:cNvSpPr>
      </xdr:nvSpPr>
      <xdr:spPr>
        <a:xfrm>
          <a:off x="1085850" y="2309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161925</xdr:rowOff>
    </xdr:to>
    <xdr:sp macro="" textlink="">
      <xdr:nvSpPr>
        <xdr:cNvPr id="4" name="Text Box 338"/>
        <xdr:cNvSpPr txBox="1">
          <a:spLocks noChangeArrowheads="1"/>
        </xdr:cNvSpPr>
      </xdr:nvSpPr>
      <xdr:spPr>
        <a:xfrm>
          <a:off x="1076325" y="230981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29</xdr:row>
      <xdr:rowOff>0</xdr:rowOff>
    </xdr:from>
    <xdr:to>
      <xdr:col>2</xdr:col>
      <xdr:colOff>114300</xdr:colOff>
      <xdr:row>29</xdr:row>
      <xdr:rowOff>161925</xdr:rowOff>
    </xdr:to>
    <xdr:sp macro="" textlink="">
      <xdr:nvSpPr>
        <xdr:cNvPr id="5" name="Text Box 112"/>
        <xdr:cNvSpPr txBox="1">
          <a:spLocks noChangeArrowheads="1"/>
        </xdr:cNvSpPr>
      </xdr:nvSpPr>
      <xdr:spPr>
        <a:xfrm>
          <a:off x="1085850" y="2309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171450</xdr:rowOff>
    </xdr:to>
    <xdr:sp macro="" textlink="">
      <xdr:nvSpPr>
        <xdr:cNvPr id="6" name="Text Box 275"/>
        <xdr:cNvSpPr txBox="1">
          <a:spLocks noChangeArrowheads="1"/>
        </xdr:cNvSpPr>
      </xdr:nvSpPr>
      <xdr:spPr>
        <a:xfrm>
          <a:off x="107632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7" name="Text Box 112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" name="Text Box 2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9" name="Text Box 31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0" name="Text Box 410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1" name="Text Box 510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" name="Text Box 51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3" name="Text Box 512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4" name="Text Box 513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5" name="Text Box 514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6" name="Text Box 515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7" name="Text Box 516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8" name="Text Box 517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9" name="Text Box 518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0" name="Text Box 519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" name="Text Box 520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2" name="Text Box 52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" name="Text Box 1608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4" name="Text Box 1614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5" name="Text Box 1615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6" name="Text Box 1616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7" name="Text Box 1617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8" name="Text Box 1618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9" name="Text Box 1619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0" name="Text Box 1620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1" name="Text Box 1621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2" name="Text Box 162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3" name="Text Box 1623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4" name="Text Box 1624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5" name="Text Box 1625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6" name="Text Box 2231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37" name="Text Box 223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38" name="Text Box 338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39" name="Text Box 46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40" name="Text Box 223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1" name="Text Box 1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2" name="Text Box 2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3" name="Text Box 3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123825</xdr:rowOff>
    </xdr:to>
    <xdr:sp macro="" textlink="">
      <xdr:nvSpPr>
        <xdr:cNvPr id="44" name="Text Box 410"/>
        <xdr:cNvSpPr txBox="1">
          <a:spLocks noChangeArrowheads="1"/>
        </xdr:cNvSpPr>
      </xdr:nvSpPr>
      <xdr:spPr>
        <a:xfrm>
          <a:off x="238125" y="230981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5" name="Text Box 5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6" name="Text Box 51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7" name="Text Box 5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8" name="Text Box 513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49" name="Text Box 5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50" name="Text Box 515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51" name="Text Box 516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52" name="Text Box 517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53" name="Text Box 518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54" name="Text Box 519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55" name="Text Box 52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56" name="Text Box 52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57" name="Text Box 160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58" name="Text Box 16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59" name="Text Box 161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0" name="Text Box 1616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1" name="Text Box 1617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2" name="Text Box 161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3" name="Text Box 1619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4" name="Text Box 1620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5" name="Text Box 1621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6" name="Text Box 1622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7" name="Text Box 1623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8" name="Text Box 162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69" name="Text Box 162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70" name="Text Box 223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29</xdr:row>
      <xdr:rowOff>0</xdr:rowOff>
    </xdr:from>
    <xdr:to>
      <xdr:col>1</xdr:col>
      <xdr:colOff>95250</xdr:colOff>
      <xdr:row>30</xdr:row>
      <xdr:rowOff>123825</xdr:rowOff>
    </xdr:to>
    <xdr:sp macro="" textlink="">
      <xdr:nvSpPr>
        <xdr:cNvPr id="71" name="Text Box 2232"/>
        <xdr:cNvSpPr txBox="1">
          <a:spLocks noChangeArrowheads="1"/>
        </xdr:cNvSpPr>
      </xdr:nvSpPr>
      <xdr:spPr>
        <a:xfrm>
          <a:off x="238125" y="230981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72" name="Text Box 2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73" name="Text Box 2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74" name="Text Box 160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75" name="Text Box 16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76" name="Text Box 161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77" name="Text Box 1616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78" name="Text Box 1617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79" name="Text Box 161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0" name="Text Box 1619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1" name="Text Box 1620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2" name="Text Box 1621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3" name="Text Box 1622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4" name="Text Box 1623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5" name="Text Box 162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86" name="Text Box 162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87" name="Text Box 223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88" name="Text Box 223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123825</xdr:rowOff>
    </xdr:to>
    <xdr:sp macro="" textlink="">
      <xdr:nvSpPr>
        <xdr:cNvPr id="89" name="Text Box 410"/>
        <xdr:cNvSpPr txBox="1">
          <a:spLocks noChangeArrowheads="1"/>
        </xdr:cNvSpPr>
      </xdr:nvSpPr>
      <xdr:spPr>
        <a:xfrm>
          <a:off x="238125" y="230981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0" name="Text Box 1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1" name="Text Box 3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2" name="Text Box 4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3" name="Text Box 5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4" name="Text Box 51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5" name="Text Box 5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6" name="Text Box 513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7" name="Text Box 5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8" name="Text Box 515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99" name="Text Box 516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00" name="Text Box 517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01" name="Text Box 518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02" name="Text Box 519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03" name="Text Box 52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04" name="Text Box 52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123825</xdr:rowOff>
    </xdr:to>
    <xdr:sp macro="" textlink="">
      <xdr:nvSpPr>
        <xdr:cNvPr id="105" name="Text Box 410"/>
        <xdr:cNvSpPr txBox="1">
          <a:spLocks noChangeArrowheads="1"/>
        </xdr:cNvSpPr>
      </xdr:nvSpPr>
      <xdr:spPr>
        <a:xfrm>
          <a:off x="238125" y="230981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161925</xdr:rowOff>
    </xdr:to>
    <xdr:sp macro="" textlink="">
      <xdr:nvSpPr>
        <xdr:cNvPr id="106" name="Text Box 338"/>
        <xdr:cNvSpPr txBox="1">
          <a:spLocks noChangeArrowheads="1"/>
        </xdr:cNvSpPr>
      </xdr:nvSpPr>
      <xdr:spPr>
        <a:xfrm>
          <a:off x="1076325" y="230981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29</xdr:row>
      <xdr:rowOff>0</xdr:rowOff>
    </xdr:from>
    <xdr:to>
      <xdr:col>2</xdr:col>
      <xdr:colOff>114300</xdr:colOff>
      <xdr:row>29</xdr:row>
      <xdr:rowOff>161925</xdr:rowOff>
    </xdr:to>
    <xdr:sp macro="" textlink="">
      <xdr:nvSpPr>
        <xdr:cNvPr id="107" name="Text Box 112"/>
        <xdr:cNvSpPr txBox="1">
          <a:spLocks noChangeArrowheads="1"/>
        </xdr:cNvSpPr>
      </xdr:nvSpPr>
      <xdr:spPr>
        <a:xfrm>
          <a:off x="1085850" y="2309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171450</xdr:rowOff>
    </xdr:to>
    <xdr:sp macro="" textlink="">
      <xdr:nvSpPr>
        <xdr:cNvPr id="108" name="Text Box 275"/>
        <xdr:cNvSpPr txBox="1">
          <a:spLocks noChangeArrowheads="1"/>
        </xdr:cNvSpPr>
      </xdr:nvSpPr>
      <xdr:spPr>
        <a:xfrm>
          <a:off x="107632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95250</xdr:rowOff>
    </xdr:to>
    <xdr:sp macro="" textlink="">
      <xdr:nvSpPr>
        <xdr:cNvPr id="109" name="Text Box 338"/>
        <xdr:cNvSpPr txBox="1">
          <a:spLocks noChangeArrowheads="1"/>
        </xdr:cNvSpPr>
      </xdr:nvSpPr>
      <xdr:spPr>
        <a:xfrm>
          <a:off x="1076325" y="230981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114300</xdr:rowOff>
    </xdr:to>
    <xdr:sp macro="" textlink="">
      <xdr:nvSpPr>
        <xdr:cNvPr id="110" name="Text Box 275"/>
        <xdr:cNvSpPr txBox="1">
          <a:spLocks noChangeArrowheads="1"/>
        </xdr:cNvSpPr>
      </xdr:nvSpPr>
      <xdr:spPr>
        <a:xfrm>
          <a:off x="1076325" y="23098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11" name="Text Box 112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12" name="Text Box 2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13" name="Text Box 31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14" name="Text Box 410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15" name="Text Box 510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16" name="Text Box 51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17" name="Text Box 512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18" name="Text Box 513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19" name="Text Box 514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0" name="Text Box 515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1" name="Text Box 516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2" name="Text Box 517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3" name="Text Box 518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4" name="Text Box 519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5" name="Text Box 520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26" name="Text Box 52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27" name="Text Box 1608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28" name="Text Box 1614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29" name="Text Box 1615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0" name="Text Box 1616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1" name="Text Box 1617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2" name="Text Box 1618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3" name="Text Box 1619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4" name="Text Box 1620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5" name="Text Box 1621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6" name="Text Box 162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7" name="Text Box 1623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8" name="Text Box 1624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39" name="Text Box 1625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40" name="Text Box 2231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41" name="Text Box 223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42" name="Text Box 338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143" name="Text Box 46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144" name="Text Box 223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45" name="Text Box 1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46" name="Text Box 2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47" name="Text Box 3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123825</xdr:rowOff>
    </xdr:to>
    <xdr:sp macro="" textlink="">
      <xdr:nvSpPr>
        <xdr:cNvPr id="148" name="Text Box 410"/>
        <xdr:cNvSpPr txBox="1">
          <a:spLocks noChangeArrowheads="1"/>
        </xdr:cNvSpPr>
      </xdr:nvSpPr>
      <xdr:spPr>
        <a:xfrm>
          <a:off x="238125" y="230981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49" name="Text Box 5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0" name="Text Box 51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1" name="Text Box 5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2" name="Text Box 513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3" name="Text Box 5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4" name="Text Box 515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5" name="Text Box 516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6" name="Text Box 517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7" name="Text Box 518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8" name="Text Box 519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59" name="Text Box 52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60" name="Text Box 52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1" name="Text Box 160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2" name="Text Box 16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3" name="Text Box 161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4" name="Text Box 1616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5" name="Text Box 1617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6" name="Text Box 161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7" name="Text Box 1619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8" name="Text Box 1620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69" name="Text Box 1621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70" name="Text Box 1622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71" name="Text Box 1623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72" name="Text Box 162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73" name="Text Box 162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74" name="Text Box 223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29</xdr:row>
      <xdr:rowOff>0</xdr:rowOff>
    </xdr:from>
    <xdr:to>
      <xdr:col>1</xdr:col>
      <xdr:colOff>95250</xdr:colOff>
      <xdr:row>30</xdr:row>
      <xdr:rowOff>123825</xdr:rowOff>
    </xdr:to>
    <xdr:sp macro="" textlink="">
      <xdr:nvSpPr>
        <xdr:cNvPr id="175" name="Text Box 2232"/>
        <xdr:cNvSpPr txBox="1">
          <a:spLocks noChangeArrowheads="1"/>
        </xdr:cNvSpPr>
      </xdr:nvSpPr>
      <xdr:spPr>
        <a:xfrm>
          <a:off x="238125" y="230981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76" name="Text Box 2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77" name="Text Box 2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78" name="Text Box 160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79" name="Text Box 16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0" name="Text Box 161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1" name="Text Box 1616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2" name="Text Box 1617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3" name="Text Box 161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4" name="Text Box 1619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5" name="Text Box 1620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6" name="Text Box 1621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7" name="Text Box 1622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8" name="Text Box 1623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89" name="Text Box 162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190" name="Text Box 162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1" name="Text Box 223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2" name="Text Box 223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123825</xdr:rowOff>
    </xdr:to>
    <xdr:sp macro="" textlink="">
      <xdr:nvSpPr>
        <xdr:cNvPr id="193" name="Text Box 410"/>
        <xdr:cNvSpPr txBox="1">
          <a:spLocks noChangeArrowheads="1"/>
        </xdr:cNvSpPr>
      </xdr:nvSpPr>
      <xdr:spPr>
        <a:xfrm>
          <a:off x="238125" y="230981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4" name="Text Box 1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5" name="Text Box 3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6" name="Text Box 4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7" name="Text Box 5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8" name="Text Box 51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199" name="Text Box 5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0" name="Text Box 513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1" name="Text Box 5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2" name="Text Box 515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3" name="Text Box 516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4" name="Text Box 517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5" name="Text Box 518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6" name="Text Box 519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7" name="Text Box 52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08" name="Text Box 52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133350</xdr:rowOff>
    </xdr:to>
    <xdr:sp macro="" textlink="">
      <xdr:nvSpPr>
        <xdr:cNvPr id="209" name="Text Box 410"/>
        <xdr:cNvSpPr txBox="1">
          <a:spLocks noChangeArrowheads="1"/>
        </xdr:cNvSpPr>
      </xdr:nvSpPr>
      <xdr:spPr>
        <a:xfrm>
          <a:off x="238125" y="23098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0" name="Text Box 112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11" name="Text Box 2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12" name="Text Box 31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13" name="Text Box 410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4" name="Text Box 510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5" name="Text Box 51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6" name="Text Box 512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7" name="Text Box 513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8" name="Text Box 514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19" name="Text Box 515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20" name="Text Box 516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21" name="Text Box 517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22" name="Text Box 518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23" name="Text Box 519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24" name="Text Box 520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25" name="Text Box 52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26" name="Text Box 1608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27" name="Text Box 1614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28" name="Text Box 1615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29" name="Text Box 1616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0" name="Text Box 1617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1" name="Text Box 1618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2" name="Text Box 1619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3" name="Text Box 1620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4" name="Text Box 1621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5" name="Text Box 162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6" name="Text Box 1623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7" name="Text Box 1624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8" name="Text Box 1625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39" name="Text Box 2231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40" name="Text Box 223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41" name="Text Box 338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152400</xdr:rowOff>
    </xdr:to>
    <xdr:sp macro="" textlink="">
      <xdr:nvSpPr>
        <xdr:cNvPr id="242" name="Text Box 461"/>
        <xdr:cNvSpPr txBox="1">
          <a:spLocks noChangeArrowheads="1"/>
        </xdr:cNvSpPr>
      </xdr:nvSpPr>
      <xdr:spPr>
        <a:xfrm>
          <a:off x="107632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161925</xdr:rowOff>
    </xdr:to>
    <xdr:sp macro="" textlink="">
      <xdr:nvSpPr>
        <xdr:cNvPr id="243" name="Text Box 2232"/>
        <xdr:cNvSpPr txBox="1">
          <a:spLocks noChangeArrowheads="1"/>
        </xdr:cNvSpPr>
      </xdr:nvSpPr>
      <xdr:spPr>
        <a:xfrm>
          <a:off x="1076325" y="23098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44" name="Text Box 1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45" name="Text Box 2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46" name="Text Box 3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123825</xdr:rowOff>
    </xdr:to>
    <xdr:sp macro="" textlink="">
      <xdr:nvSpPr>
        <xdr:cNvPr id="247" name="Text Box 410"/>
        <xdr:cNvSpPr txBox="1">
          <a:spLocks noChangeArrowheads="1"/>
        </xdr:cNvSpPr>
      </xdr:nvSpPr>
      <xdr:spPr>
        <a:xfrm>
          <a:off x="238125" y="230981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48" name="Text Box 5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49" name="Text Box 51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0" name="Text Box 5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1" name="Text Box 513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2" name="Text Box 5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3" name="Text Box 515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4" name="Text Box 516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5" name="Text Box 517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6" name="Text Box 518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7" name="Text Box 519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8" name="Text Box 52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59" name="Text Box 52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0" name="Text Box 160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1" name="Text Box 16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2" name="Text Box 161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3" name="Text Box 1616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4" name="Text Box 1617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5" name="Text Box 161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6" name="Text Box 1619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7" name="Text Box 1620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8" name="Text Box 1621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69" name="Text Box 1622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70" name="Text Box 1623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71" name="Text Box 162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72" name="Text Box 162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73" name="Text Box 223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29</xdr:row>
      <xdr:rowOff>0</xdr:rowOff>
    </xdr:from>
    <xdr:to>
      <xdr:col>1</xdr:col>
      <xdr:colOff>95250</xdr:colOff>
      <xdr:row>30</xdr:row>
      <xdr:rowOff>123825</xdr:rowOff>
    </xdr:to>
    <xdr:sp macro="" textlink="">
      <xdr:nvSpPr>
        <xdr:cNvPr id="274" name="Text Box 2232"/>
        <xdr:cNvSpPr txBox="1">
          <a:spLocks noChangeArrowheads="1"/>
        </xdr:cNvSpPr>
      </xdr:nvSpPr>
      <xdr:spPr>
        <a:xfrm>
          <a:off x="238125" y="230981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75" name="Text Box 2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76" name="Text Box 2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77" name="Text Box 160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78" name="Text Box 161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79" name="Text Box 161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0" name="Text Box 1616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1" name="Text Box 1617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2" name="Text Box 1618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3" name="Text Box 1619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4" name="Text Box 1620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5" name="Text Box 1621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6" name="Text Box 1622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7" name="Text Box 1623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8" name="Text Box 1624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104775</xdr:colOff>
      <xdr:row>30</xdr:row>
      <xdr:rowOff>123825</xdr:rowOff>
    </xdr:to>
    <xdr:sp macro="" textlink="">
      <xdr:nvSpPr>
        <xdr:cNvPr id="289" name="Text Box 1625"/>
        <xdr:cNvSpPr txBox="1">
          <a:spLocks noChangeArrowheads="1"/>
        </xdr:cNvSpPr>
      </xdr:nvSpPr>
      <xdr:spPr>
        <a:xfrm>
          <a:off x="1076325" y="230981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0" name="Text Box 223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1" name="Text Box 223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123825</xdr:rowOff>
    </xdr:to>
    <xdr:sp macro="" textlink="">
      <xdr:nvSpPr>
        <xdr:cNvPr id="292" name="Text Box 410"/>
        <xdr:cNvSpPr txBox="1">
          <a:spLocks noChangeArrowheads="1"/>
        </xdr:cNvSpPr>
      </xdr:nvSpPr>
      <xdr:spPr>
        <a:xfrm>
          <a:off x="238125" y="230981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3" name="Text Box 1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4" name="Text Box 3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5" name="Text Box 4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6" name="Text Box 51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7" name="Text Box 51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8" name="Text Box 512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299" name="Text Box 513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0" name="Text Box 514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1" name="Text Box 515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2" name="Text Box 516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3" name="Text Box 517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4" name="Text Box 518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5" name="Text Box 519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6" name="Text Box 520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29</xdr:row>
      <xdr:rowOff>0</xdr:rowOff>
    </xdr:from>
    <xdr:to>
      <xdr:col>2</xdr:col>
      <xdr:colOff>95250</xdr:colOff>
      <xdr:row>30</xdr:row>
      <xdr:rowOff>123825</xdr:rowOff>
    </xdr:to>
    <xdr:sp macro="" textlink="">
      <xdr:nvSpPr>
        <xdr:cNvPr id="307" name="Text Box 521"/>
        <xdr:cNvSpPr txBox="1">
          <a:spLocks noChangeArrowheads="1"/>
        </xdr:cNvSpPr>
      </xdr:nvSpPr>
      <xdr:spPr>
        <a:xfrm>
          <a:off x="1076325" y="23098125"/>
          <a:ext cx="66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29</xdr:row>
      <xdr:rowOff>0</xdr:rowOff>
    </xdr:from>
    <xdr:to>
      <xdr:col>1</xdr:col>
      <xdr:colOff>123825</xdr:colOff>
      <xdr:row>30</xdr:row>
      <xdr:rowOff>133350</xdr:rowOff>
    </xdr:to>
    <xdr:sp macro="" textlink="">
      <xdr:nvSpPr>
        <xdr:cNvPr id="308" name="Text Box 410"/>
        <xdr:cNvSpPr txBox="1">
          <a:spLocks noChangeArrowheads="1"/>
        </xdr:cNvSpPr>
      </xdr:nvSpPr>
      <xdr:spPr>
        <a:xfrm>
          <a:off x="238125" y="23098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0" name="Text Box 29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1" name="Text Box 30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2" name="Text Box 3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3" name="Text Box 33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4" name="Text Box 34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5" name="Text Box 35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6" name="Text Box 36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7" name="Text Box 37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18" name="Text Box 38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319" name="Text Box 39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320" name="Text Box 40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21" name="Text Box 4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322" name="Text Box 42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323" name="Text Box 43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24" name="Text Box 44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25" name="Text Box 45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26" name="Text Box 46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27" name="Text Box 47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28" name="Text Box 48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29" name="Text Box 49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0" name="Text Box 50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1" name="Text Box 5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2" name="Text Box 52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3" name="Text Box 53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4" name="Text Box 54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5" name="Text Box 55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6" name="Text Box 56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1733550</xdr:colOff>
      <xdr:row>33</xdr:row>
      <xdr:rowOff>0</xdr:rowOff>
    </xdr:to>
    <xdr:sp macro="" textlink="">
      <xdr:nvSpPr>
        <xdr:cNvPr id="337" name="Text Box 7"/>
        <xdr:cNvSpPr txBox="1">
          <a:spLocks noChangeArrowheads="1"/>
        </xdr:cNvSpPr>
      </xdr:nvSpPr>
      <xdr:spPr bwMode="auto">
        <a:xfrm>
          <a:off x="269557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1733550</xdr:colOff>
      <xdr:row>33</xdr:row>
      <xdr:rowOff>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269557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39" name="Text Box 59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40" name="Text Box 60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41" name="Text Box 6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342" name="Text Box 62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343" name="Text Box 63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44" name="Text Box 64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345" name="Text Box 65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46" name="Text Box 66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47" name="Text Box 67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48" name="Text Box 68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49" name="Text Box 69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0" name="Text Box 70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1" name="Text Box 7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2" name="Text Box 72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3" name="Text Box 73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4" name="Text Box 74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5" name="Text Box 75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6" name="Text Box 76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7" name="Text Box 77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8" name="Text Box 78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59" name="Text Box 79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60" name="Text Box 80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361" name="Text Box 8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1657350</xdr:colOff>
      <xdr:row>29</xdr:row>
      <xdr:rowOff>0</xdr:rowOff>
    </xdr:from>
    <xdr:ext cx="56939" cy="245605"/>
    <xdr:sp macro="" textlink="">
      <xdr:nvSpPr>
        <xdr:cNvPr id="362" name="Text Box 82"/>
        <xdr:cNvSpPr txBox="1">
          <a:spLocks noChangeArrowheads="1"/>
        </xdr:cNvSpPr>
      </xdr:nvSpPr>
      <xdr:spPr bwMode="auto">
        <a:xfrm>
          <a:off x="2705100" y="23098125"/>
          <a:ext cx="56939" cy="245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56939" cy="245605"/>
    <xdr:sp macro="" textlink="">
      <xdr:nvSpPr>
        <xdr:cNvPr id="363" name="Text Box 83"/>
        <xdr:cNvSpPr txBox="1">
          <a:spLocks noChangeArrowheads="1"/>
        </xdr:cNvSpPr>
      </xdr:nvSpPr>
      <xdr:spPr bwMode="auto">
        <a:xfrm>
          <a:off x="2705100" y="23098125"/>
          <a:ext cx="56939" cy="245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56939" cy="245605"/>
    <xdr:sp macro="" textlink="">
      <xdr:nvSpPr>
        <xdr:cNvPr id="364" name="Text Box 84"/>
        <xdr:cNvSpPr txBox="1">
          <a:spLocks noChangeArrowheads="1"/>
        </xdr:cNvSpPr>
      </xdr:nvSpPr>
      <xdr:spPr bwMode="auto">
        <a:xfrm>
          <a:off x="2705100" y="23098125"/>
          <a:ext cx="56939" cy="245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152400</xdr:rowOff>
    </xdr:to>
    <xdr:sp macro="" textlink="">
      <xdr:nvSpPr>
        <xdr:cNvPr id="365" name="Text Box 86"/>
        <xdr:cNvSpPr txBox="1">
          <a:spLocks noChangeArrowheads="1"/>
        </xdr:cNvSpPr>
      </xdr:nvSpPr>
      <xdr:spPr bwMode="auto">
        <a:xfrm>
          <a:off x="269557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152400</xdr:rowOff>
    </xdr:to>
    <xdr:sp macro="" textlink="">
      <xdr:nvSpPr>
        <xdr:cNvPr id="366" name="Text Box 87"/>
        <xdr:cNvSpPr txBox="1">
          <a:spLocks noChangeArrowheads="1"/>
        </xdr:cNvSpPr>
      </xdr:nvSpPr>
      <xdr:spPr bwMode="auto">
        <a:xfrm>
          <a:off x="269557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67" name="Text Box 88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68" name="Text Box 89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8" name="Text Box 5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52</xdr:row>
      <xdr:rowOff>57150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5238750" y="23098125"/>
          <a:ext cx="857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0" name="Text Box 114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1" name="Text Box 115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2" name="Text Box 116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3" name="Text Box 117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4" name="Text Box 118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5" name="Text Box 119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6" name="Text Box 120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7" name="Text Box 121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8" name="Text Box 122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89" name="Text Box 123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90" name="Text Box 124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152400</xdr:rowOff>
    </xdr:to>
    <xdr:sp macro="" textlink="">
      <xdr:nvSpPr>
        <xdr:cNvPr id="391" name="Text Box 125"/>
        <xdr:cNvSpPr txBox="1">
          <a:spLocks noChangeArrowheads="1"/>
        </xdr:cNvSpPr>
      </xdr:nvSpPr>
      <xdr:spPr bwMode="auto">
        <a:xfrm>
          <a:off x="269557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152400</xdr:rowOff>
    </xdr:to>
    <xdr:sp macro="" textlink="">
      <xdr:nvSpPr>
        <xdr:cNvPr id="392" name="Text Box 126"/>
        <xdr:cNvSpPr txBox="1">
          <a:spLocks noChangeArrowheads="1"/>
        </xdr:cNvSpPr>
      </xdr:nvSpPr>
      <xdr:spPr bwMode="auto">
        <a:xfrm>
          <a:off x="2695575" y="2309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393" name="Text Box 127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394" name="Text Box 128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395" name="Text Box 129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396" name="Text Box 130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397" name="Text Box 131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398" name="Text Box 132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399" name="Text Box 133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00" name="Text Box 134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01" name="Text Box 135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402" name="Text Box 137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152400</xdr:rowOff>
    </xdr:to>
    <xdr:sp macro="" textlink="">
      <xdr:nvSpPr>
        <xdr:cNvPr id="403" name="Text Box 138"/>
        <xdr:cNvSpPr txBox="1">
          <a:spLocks noChangeArrowheads="1"/>
        </xdr:cNvSpPr>
      </xdr:nvSpPr>
      <xdr:spPr bwMode="auto">
        <a:xfrm>
          <a:off x="13687425" y="2309812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404" name="Text Box 139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405" name="Text Box 140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06" name="Text Box 14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07" name="Text Box 142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08" name="Text Box 143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09" name="Text Box 144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0" name="Text Box 145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1" name="Text Box 146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2" name="Text Box 147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3" name="Text Box 148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4" name="Text Box 149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5" name="Text Box 150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6" name="Text Box 151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7" name="Text Box 152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18" name="Text Box 153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419" name="Text Box 154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33</xdr:row>
      <xdr:rowOff>0</xdr:rowOff>
    </xdr:to>
    <xdr:sp macro="" textlink="">
      <xdr:nvSpPr>
        <xdr:cNvPr id="420" name="Text Box 155"/>
        <xdr:cNvSpPr txBox="1">
          <a:spLocks noChangeArrowheads="1"/>
        </xdr:cNvSpPr>
      </xdr:nvSpPr>
      <xdr:spPr bwMode="auto">
        <a:xfrm>
          <a:off x="2695575" y="2309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33</xdr:row>
      <xdr:rowOff>0</xdr:rowOff>
    </xdr:to>
    <xdr:sp macro="" textlink="">
      <xdr:nvSpPr>
        <xdr:cNvPr id="421" name="Text Box 156"/>
        <xdr:cNvSpPr txBox="1">
          <a:spLocks noChangeArrowheads="1"/>
        </xdr:cNvSpPr>
      </xdr:nvSpPr>
      <xdr:spPr bwMode="auto">
        <a:xfrm>
          <a:off x="13687425" y="23098125"/>
          <a:ext cx="85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2" name="Text Box 157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3" name="Text Box 158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4" name="Text Box 159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5" name="Text Box 160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6" name="Text Box 161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7" name="Text Box 162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8" name="Text Box 163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29" name="Text Box 164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30" name="Text Box 165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31" name="Text Box 166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32" name="Text Box 167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33" name="Text Box 168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34" name="Text Box 169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35" name="Text Box 170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36" name="Text Box 171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37" name="Text Box 172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38" name="Text Box 173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39" name="Text Box 174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0" name="Text Box 175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1" name="Text Box 176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2" name="Text Box 177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3" name="Text Box 178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4" name="Text Box 179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5" name="Text Box 180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6" name="Text Box 181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7" name="Text Box 182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8" name="Text Box 183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49" name="Text Box 184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142875</xdr:rowOff>
    </xdr:to>
    <xdr:sp macro="" textlink="">
      <xdr:nvSpPr>
        <xdr:cNvPr id="450" name="Text Box 7"/>
        <xdr:cNvSpPr txBox="1">
          <a:spLocks noChangeArrowheads="1"/>
        </xdr:cNvSpPr>
      </xdr:nvSpPr>
      <xdr:spPr bwMode="auto">
        <a:xfrm>
          <a:off x="2695575" y="2309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32</xdr:row>
      <xdr:rowOff>38100</xdr:rowOff>
    </xdr:to>
    <xdr:sp macro="" textlink="">
      <xdr:nvSpPr>
        <xdr:cNvPr id="451" name="Text Box 8"/>
        <xdr:cNvSpPr txBox="1">
          <a:spLocks noChangeArrowheads="1"/>
        </xdr:cNvSpPr>
      </xdr:nvSpPr>
      <xdr:spPr bwMode="auto">
        <a:xfrm>
          <a:off x="2695575" y="23098125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52" name="Text Box 187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53" name="Text Box 188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54" name="Text Box 189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55" name="Text Box 190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56" name="Text Box 191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57" name="Text Box 192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30</xdr:row>
      <xdr:rowOff>171450</xdr:rowOff>
    </xdr:to>
    <xdr:sp macro="" textlink="">
      <xdr:nvSpPr>
        <xdr:cNvPr id="458" name="Text Box 193"/>
        <xdr:cNvSpPr txBox="1">
          <a:spLocks noChangeArrowheads="1"/>
        </xdr:cNvSpPr>
      </xdr:nvSpPr>
      <xdr:spPr bwMode="auto">
        <a:xfrm>
          <a:off x="2695575" y="230981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59" name="Text Box 194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0" name="Text Box 195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1" name="Text Box 196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2" name="Text Box 197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3" name="Text Box 198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4" name="Text Box 199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5" name="Text Box 200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6" name="Text Box 201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7" name="Text Box 202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8" name="Text Box 203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69" name="Text Box 204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70" name="Text Box 205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71" name="Text Box 206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72" name="Text Box 207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73" name="Text Box 208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85725</xdr:colOff>
      <xdr:row>30</xdr:row>
      <xdr:rowOff>171450</xdr:rowOff>
    </xdr:to>
    <xdr:sp macro="" textlink="">
      <xdr:nvSpPr>
        <xdr:cNvPr id="474" name="Text Box 209"/>
        <xdr:cNvSpPr txBox="1">
          <a:spLocks noChangeArrowheads="1"/>
        </xdr:cNvSpPr>
      </xdr:nvSpPr>
      <xdr:spPr bwMode="auto">
        <a:xfrm>
          <a:off x="13687425" y="23098125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1657350</xdr:colOff>
      <xdr:row>29</xdr:row>
      <xdr:rowOff>0</xdr:rowOff>
    </xdr:from>
    <xdr:ext cx="56939" cy="204671"/>
    <xdr:sp macro="" textlink="">
      <xdr:nvSpPr>
        <xdr:cNvPr id="475" name="Text Box 210"/>
        <xdr:cNvSpPr txBox="1">
          <a:spLocks noChangeArrowheads="1"/>
        </xdr:cNvSpPr>
      </xdr:nvSpPr>
      <xdr:spPr bwMode="auto">
        <a:xfrm>
          <a:off x="2705100" y="23101300"/>
          <a:ext cx="56939" cy="204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56939" cy="204671"/>
    <xdr:sp macro="" textlink="">
      <xdr:nvSpPr>
        <xdr:cNvPr id="476" name="Text Box 211"/>
        <xdr:cNvSpPr txBox="1">
          <a:spLocks noChangeArrowheads="1"/>
        </xdr:cNvSpPr>
      </xdr:nvSpPr>
      <xdr:spPr bwMode="auto">
        <a:xfrm>
          <a:off x="2705100" y="23101300"/>
          <a:ext cx="56939" cy="204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56939" cy="204671"/>
    <xdr:sp macro="" textlink="">
      <xdr:nvSpPr>
        <xdr:cNvPr id="477" name="Text Box 212"/>
        <xdr:cNvSpPr txBox="1">
          <a:spLocks noChangeArrowheads="1"/>
        </xdr:cNvSpPr>
      </xdr:nvSpPr>
      <xdr:spPr bwMode="auto">
        <a:xfrm>
          <a:off x="2705100" y="23101300"/>
          <a:ext cx="56939" cy="204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84" name="Text Box 5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29</xdr:row>
      <xdr:rowOff>0</xdr:rowOff>
    </xdr:from>
    <xdr:to>
      <xdr:col>3</xdr:col>
      <xdr:colOff>123825</xdr:colOff>
      <xdr:row>51</xdr:row>
      <xdr:rowOff>114300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238750" y="23098125"/>
          <a:ext cx="85725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29</xdr:row>
      <xdr:rowOff>0</xdr:rowOff>
    </xdr:from>
    <xdr:to>
      <xdr:col>2</xdr:col>
      <xdr:colOff>1724025</xdr:colOff>
      <xdr:row>32</xdr:row>
      <xdr:rowOff>0</xdr:rowOff>
    </xdr:to>
    <xdr:sp macro="" textlink="">
      <xdr:nvSpPr>
        <xdr:cNvPr id="487" name="Text Box 8"/>
        <xdr:cNvSpPr txBox="1">
          <a:spLocks noChangeArrowheads="1"/>
        </xdr:cNvSpPr>
      </xdr:nvSpPr>
      <xdr:spPr bwMode="auto">
        <a:xfrm>
          <a:off x="2695575" y="23336250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" name="Text Box 3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" name="Text Box 3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" name="Text Box 3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" name="Text Box 3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" name="Text Box 3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" name="Text Box 4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" name="Text Box 4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" name="Text Box 4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" name="Text Box 4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" name="Text Box 4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" name="Text Box 4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" name="Text Box 4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" name="Text Box 4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" name="Text Box 5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" name="Text Box 5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" name="Text Box 5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" name="Text Box 5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" name="Text Box 5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" name="Text Box 5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" name="Text Box 5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" name="Text Box 5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" name="Text Box 5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" name="Text Box 6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" name="Text Box 6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" name="Text Box 6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" name="Text Box 6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" name="Text Box 6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" name="Text Box 6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" name="Text Box 6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" name="Text Box 6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" name="Text Box 6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" name="Text Box 7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" name="Text Box 7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" name="Text Box 7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" name="Text Box 7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" name="Text Box 7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" name="Text Box 7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" name="Text Box 7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" name="Text Box 7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" name="Text Box 7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" name="Text Box 7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" name="Text Box 8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" name="Text Box 8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" name="Text Box 8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" name="Text Box 8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" name="Text Box 8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" name="Text Box 8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" name="Text Box 8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8" name="Text Box 8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9" name="Text Box 8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0" name="Text Box 8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1" name="Text Box 9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2" name="Text Box 9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3" name="Text Box 9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4" name="Text Box 9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5" name="Text Box 9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6" name="Text Box 9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7" name="Text Box 9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8" name="Text Box 9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69" name="Text Box 9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0" name="Text Box 9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1" name="Text Box 10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2" name="Text Box 10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3" name="Text Box 10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4" name="Text Box 10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5" name="Text Box 10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6" name="Text Box 10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7" name="Text Box 10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8" name="Text Box 10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79" name="Text Box 10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0" name="Text Box 10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1" name="Text Box 11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2" name="Text Box 11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3" name="Text Box 11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5" name="Text Box 11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6" name="Text Box 11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7" name="Text Box 11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8" name="Text Box 11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89" name="Text Box 11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0" name="Text Box 11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1" name="Text Box 12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2" name="Text Box 12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3" name="Text Box 12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4" name="Text Box 12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5" name="Text Box 12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6" name="Text Box 12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7" name="Text Box 12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8" name="Text Box 12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99" name="Text Box 12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0" name="Text Box 12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1" name="Text Box 13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2" name="Text Box 13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3" name="Text Box 13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4" name="Text Box 13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5" name="Text Box 13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6" name="Text Box 13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7" name="Text Box 13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8" name="Text Box 13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09" name="Text Box 13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0" name="Text Box 13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1" name="Text Box 14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2" name="Text Box 14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3" name="Text Box 14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4" name="Text Box 14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5" name="Text Box 14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6" name="Text Box 14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7" name="Text Box 14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8" name="Text Box 14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19" name="Text Box 14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0" name="Text Box 14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1" name="Text Box 15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2" name="Text Box 15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3" name="Text Box 15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4" name="Text Box 15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5" name="Text Box 15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6" name="Text Box 15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7" name="Text Box 15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8" name="Text Box 15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29" name="Text Box 15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0" name="Text Box 15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1" name="Text Box 16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2" name="Text Box 16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3" name="Text Box 16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4" name="Text Box 16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5" name="Text Box 16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6" name="Text Box 16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7" name="Text Box 16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8" name="Text Box 16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39" name="Text Box 16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0" name="Text Box 16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1" name="Text Box 17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2" name="Text Box 17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3" name="Text Box 17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4" name="Text Box 17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5" name="Text Box 17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6" name="Text Box 17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7" name="Text Box 17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8" name="Text Box 17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49" name="Text Box 17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0" name="Text Box 17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1" name="Text Box 18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2" name="Text Box 18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3" name="Text Box 18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4" name="Text Box 18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5" name="Text Box 18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6" name="Text Box 18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7" name="Text Box 18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8" name="Text Box 18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59" name="Text Box 18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0" name="Text Box 18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1" name="Text Box 19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2" name="Text Box 19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3" name="Text Box 19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4" name="Text Box 19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5" name="Text Box 19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6" name="Text Box 19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7" name="Text Box 19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8" name="Text Box 19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69" name="Text Box 19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0" name="Text Box 19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1" name="Text Box 20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2" name="Text Box 20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3" name="Text Box 20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4" name="Text Box 20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5" name="Text Box 20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6" name="Text Box 20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7" name="Text Box 20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8" name="Text Box 20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79" name="Text Box 20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0" name="Text Box 20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1" name="Text Box 21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2" name="Text Box 21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3" name="Text Box 21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4" name="Text Box 21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5" name="Text Box 21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6" name="Text Box 21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7" name="Text Box 21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8" name="Text Box 21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89" name="Text Box 21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0" name="Text Box 21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1" name="Text Box 22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2" name="Text Box 22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3" name="Text Box 22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4" name="Text Box 22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5" name="Text Box 22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6" name="Text Box 22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7" name="Text Box 22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199" name="Text Box 22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0" name="Text Box 22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1" name="Text Box 23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2" name="Text Box 23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3" name="Text Box 23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4" name="Text Box 23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5" name="Text Box 23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6" name="Text Box 23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7" name="Text Box 23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8" name="Text Box 23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09" name="Text Box 23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0" name="Text Box 23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1" name="Text Box 24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2" name="Text Box 24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3" name="Text Box 24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4" name="Text Box 24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5" name="Text Box 24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6" name="Text Box 24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7" name="Text Box 24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8" name="Text Box 24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19" name="Text Box 24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0" name="Text Box 24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1" name="Text Box 25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2" name="Text Box 25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3" name="Text Box 25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4" name="Text Box 25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5" name="Text Box 25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6" name="Text Box 25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7" name="Text Box 25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8" name="Text Box 25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29" name="Text Box 25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0" name="Text Box 25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1" name="Text Box 26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2" name="Text Box 26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3" name="Text Box 26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4" name="Text Box 26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5" name="Text Box 26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6" name="Text Box 26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7" name="Text Box 26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8" name="Text Box 26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39" name="Text Box 26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0" name="Text Box 26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1" name="Text Box 27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2" name="Text Box 27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3" name="Text Box 27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4" name="Text Box 27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5" name="Text Box 27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6" name="Text Box 27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7" name="Text Box 27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8" name="Text Box 27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49" name="Text Box 27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0" name="Text Box 27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1" name="Text Box 28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2" name="Text Box 28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3" name="Text Box 28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4" name="Text Box 28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5" name="Text Box 28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6" name="Text Box 28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7" name="Text Box 28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8" name="Text Box 28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59" name="Text Box 28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0" name="Text Box 28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1" name="Text Box 29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2" name="Text Box 29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3" name="Text Box 29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4" name="Text Box 29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5" name="Text Box 29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6" name="Text Box 29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7" name="Text Box 29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8" name="Text Box 29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69" name="Text Box 29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0" name="Text Box 29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1" name="Text Box 30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2" name="Text Box 30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3" name="Text Box 30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4" name="Text Box 30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5" name="Text Box 30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6" name="Text Box 30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7" name="Text Box 30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8" name="Text Box 30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79" name="Text Box 30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0" name="Text Box 30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1" name="Text Box 31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2" name="Text Box 31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3" name="Text Box 31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4" name="Text Box 31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5" name="Text Box 31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6" name="Text Box 31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7" name="Text Box 31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8" name="Text Box 31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89" name="Text Box 31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0" name="Text Box 31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1" name="Text Box 32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2" name="Text Box 32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3" name="Text Box 32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4" name="Text Box 32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5" name="Text Box 32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6" name="Text Box 32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7" name="Text Box 32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8" name="Text Box 32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299" name="Text Box 32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0" name="Text Box 32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1" name="Text Box 33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2" name="Text Box 33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3" name="Text Box 33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4" name="Text Box 33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5" name="Text Box 33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6" name="Text Box 33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7" name="Text Box 33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8" name="Text Box 33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09" name="Text Box 33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0" name="Text Box 33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1" name="Text Box 34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2" name="Text Box 34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3" name="Text Box 34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4" name="Text Box 34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5" name="Text Box 34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6" name="Text Box 34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7" name="Text Box 34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8" name="Text Box 34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19" name="Text Box 34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0" name="Text Box 34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1" name="Text Box 35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2" name="Text Box 35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3" name="Text Box 35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4" name="Text Box 35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5" name="Text Box 35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6" name="Text Box 35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7" name="Text Box 35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8" name="Text Box 35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29" name="Text Box 35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0" name="Text Box 35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1" name="Text Box 36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2" name="Text Box 36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3" name="Text Box 36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4" name="Text Box 36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5" name="Text Box 36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6" name="Text Box 36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7" name="Text Box 36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8" name="Text Box 36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39" name="Text Box 36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0" name="Text Box 36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1" name="Text Box 37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2" name="Text Box 37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3" name="Text Box 37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4" name="Text Box 37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5" name="Text Box 37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6" name="Text Box 37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7" name="Text Box 37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8" name="Text Box 37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49" name="Text Box 37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0" name="Text Box 37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1" name="Text Box 38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2" name="Text Box 38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3" name="Text Box 38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4" name="Text Box 38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5" name="Text Box 38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6" name="Text Box 38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7" name="Text Box 38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8" name="Text Box 38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59" name="Text Box 38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0" name="Text Box 38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1" name="Text Box 39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2" name="Text Box 39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3" name="Text Box 39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4" name="Text Box 39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5" name="Text Box 39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6" name="Text Box 39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7" name="Text Box 39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8" name="Text Box 39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69" name="Text Box 39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0" name="Text Box 39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1" name="Text Box 40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2" name="Text Box 40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3" name="Text Box 40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4" name="Text Box 40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5" name="Text Box 40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6" name="Text Box 40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7" name="Text Box 40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8" name="Text Box 40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79" name="Text Box 40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0" name="Text Box 40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1" name="Text Box 41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2" name="Text Box 41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3" name="Text Box 41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4" name="Text Box 41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5" name="Text Box 41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6" name="Text Box 41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7" name="Text Box 41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8" name="Text Box 41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89" name="Text Box 41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0" name="Text Box 41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1" name="Text Box 42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2" name="Text Box 42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3" name="Text Box 42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4" name="Text Box 42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5" name="Text Box 42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6" name="Text Box 42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7" name="Text Box 42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8" name="Text Box 42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399" name="Text Box 42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0" name="Text Box 42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1" name="Text Box 43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2" name="Text Box 43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3" name="Text Box 43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4" name="Text Box 43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5" name="Text Box 43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6" name="Text Box 43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7" name="Text Box 43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8" name="Text Box 43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09" name="Text Box 43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0" name="Text Box 43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1" name="Text Box 44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2" name="Text Box 44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3" name="Text Box 44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4" name="Text Box 44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5" name="Text Box 44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6" name="Text Box 44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7" name="Text Box 44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8" name="Text Box 44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19" name="Text Box 44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0" name="Text Box 44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1" name="Text Box 45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2" name="Text Box 45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3" name="Text Box 45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4" name="Text Box 45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5" name="Text Box 45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6" name="Text Box 45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7" name="Text Box 45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8" name="Text Box 45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29" name="Text Box 45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0" name="Text Box 45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1" name="Text Box 46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2" name="Text Box 46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3" name="Text Box 46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4" name="Text Box 46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5" name="Text Box 46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6" name="Text Box 46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7" name="Text Box 46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8" name="Text Box 46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39" name="Text Box 46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0" name="Text Box 46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1" name="Text Box 47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2" name="Text Box 47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3" name="Text Box 47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4" name="Text Box 47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5" name="Text Box 47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6" name="Text Box 47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7" name="Text Box 47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8" name="Text Box 47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49" name="Text Box 47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0" name="Text Box 47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1" name="Text Box 48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2" name="Text Box 48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3" name="Text Box 48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4" name="Text Box 48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5" name="Text Box 48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6" name="Text Box 48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7" name="Text Box 48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8" name="Text Box 48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59" name="Text Box 48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0" name="Text Box 48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1" name="Text Box 49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2" name="Text Box 49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3" name="Text Box 49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4" name="Text Box 49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5" name="Text Box 49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6" name="Text Box 49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7" name="Text Box 49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8" name="Text Box 49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69" name="Text Box 49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0" name="Text Box 49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1" name="Text Box 50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2" name="Text Box 50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3" name="Text Box 50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4" name="Text Box 50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5" name="Text Box 50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6" name="Text Box 50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7" name="Text Box 50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8" name="Text Box 50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79" name="Text Box 50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0" name="Text Box 50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1" name="Text Box 51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2" name="Text Box 51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3" name="Text Box 51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4" name="Text Box 51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5" name="Text Box 51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6" name="Text Box 51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7" name="Text Box 51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8" name="Text Box 51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89" name="Text Box 51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0" name="Text Box 51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1" name="Text Box 52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2" name="Text Box 52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3" name="Text Box 52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4" name="Text Box 52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5" name="Text Box 52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6" name="Text Box 52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7" name="Text Box 52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8" name="Text Box 52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499" name="Text Box 52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0" name="Text Box 52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1" name="Text Box 53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2" name="Text Box 53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3" name="Text Box 53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4" name="Text Box 53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5" name="Text Box 53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6" name="Text Box 53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7" name="Text Box 53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8" name="Text Box 53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09" name="Text Box 53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0" name="Text Box 53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1" name="Text Box 54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2" name="Text Box 54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3" name="Text Box 54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4" name="Text Box 54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5" name="Text Box 54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6" name="Text Box 54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7" name="Text Box 54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8" name="Text Box 54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19" name="Text Box 54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0" name="Text Box 54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1" name="Text Box 55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2" name="Text Box 55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3" name="Text Box 55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4" name="Text Box 55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5" name="Text Box 55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6" name="Text Box 55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7" name="Text Box 55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8" name="Text Box 55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29" name="Text Box 55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0" name="Text Box 55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1" name="Text Box 56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2" name="Text Box 56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3" name="Text Box 56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4" name="Text Box 56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5" name="Text Box 56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6" name="Text Box 56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7" name="Text Box 56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8" name="Text Box 56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39" name="Text Box 56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0" name="Text Box 56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1" name="Text Box 57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2" name="Text Box 57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3" name="Text Box 57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4" name="Text Box 57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5" name="Text Box 57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6" name="Text Box 57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7" name="Text Box 57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8" name="Text Box 57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49" name="Text Box 57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0" name="Text Box 57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1" name="Text Box 58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2" name="Text Box 58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3" name="Text Box 58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4" name="Text Box 58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5" name="Text Box 58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6" name="Text Box 58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7" name="Text Box 58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8" name="Text Box 58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59" name="Text Box 58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0" name="Text Box 58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1" name="Text Box 59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2" name="Text Box 59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3" name="Text Box 59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4" name="Text Box 59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5" name="Text Box 59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6" name="Text Box 59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7" name="Text Box 596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8" name="Text Box 597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69" name="Text Box 598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0" name="Text Box 599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1" name="Text Box 600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2" name="Text Box 601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3" name="Text Box 602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4" name="Text Box 603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5" name="Text Box 604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104775</xdr:colOff>
      <xdr:row>16</xdr:row>
      <xdr:rowOff>212912</xdr:rowOff>
    </xdr:to>
    <xdr:sp macro="" textlink="">
      <xdr:nvSpPr>
        <xdr:cNvPr id="576" name="Text Box 605"/>
        <xdr:cNvSpPr txBox="1">
          <a:spLocks noChangeArrowheads="1"/>
        </xdr:cNvSpPr>
      </xdr:nvSpPr>
      <xdr:spPr bwMode="auto">
        <a:xfrm>
          <a:off x="15982950" y="6381750"/>
          <a:ext cx="104775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83004</xdr:colOff>
      <xdr:row>23</xdr:row>
      <xdr:rowOff>2722</xdr:rowOff>
    </xdr:to>
    <xdr:sp macro="" textlink="">
      <xdr:nvSpPr>
        <xdr:cNvPr id="577" name="Text Box 570"/>
        <xdr:cNvSpPr txBox="1">
          <a:spLocks noChangeArrowheads="1"/>
        </xdr:cNvSpPr>
      </xdr:nvSpPr>
      <xdr:spPr bwMode="auto">
        <a:xfrm>
          <a:off x="7410450" y="7248525"/>
          <a:ext cx="721179" cy="764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83004</xdr:colOff>
      <xdr:row>23</xdr:row>
      <xdr:rowOff>2722</xdr:rowOff>
    </xdr:to>
    <xdr:sp macro="" textlink="">
      <xdr:nvSpPr>
        <xdr:cNvPr id="578" name="Text Box 571"/>
        <xdr:cNvSpPr txBox="1">
          <a:spLocks noChangeArrowheads="1"/>
        </xdr:cNvSpPr>
      </xdr:nvSpPr>
      <xdr:spPr bwMode="auto">
        <a:xfrm>
          <a:off x="7410450" y="7248525"/>
          <a:ext cx="721179" cy="764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83004</xdr:colOff>
      <xdr:row>23</xdr:row>
      <xdr:rowOff>2722</xdr:rowOff>
    </xdr:to>
    <xdr:sp macro="" textlink="">
      <xdr:nvSpPr>
        <xdr:cNvPr id="579" name="Text Box 572"/>
        <xdr:cNvSpPr txBox="1">
          <a:spLocks noChangeArrowheads="1"/>
        </xdr:cNvSpPr>
      </xdr:nvSpPr>
      <xdr:spPr bwMode="auto">
        <a:xfrm>
          <a:off x="7410450" y="7248525"/>
          <a:ext cx="721179" cy="764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5" name="Text Box 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8" name="Text Box 1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589" name="Text Box 1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0" name="Text Box 1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1" name="Text Box 1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2" name="Text Box 1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3" name="Text Box 1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4" name="Text Box 1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5" name="Text Box 1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6" name="Text Box 1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7" name="Text Box 1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8" name="Text Box 2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0" name="Text Box 2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1" name="Text Box 2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2" name="Text Box 2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3" name="Text Box 2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4" name="Text Box 2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5" name="Text Box 2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6" name="Text Box 2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7" name="Text Box 2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8" name="Text Box 3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09" name="Text Box 3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0" name="Text Box 3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1" name="Text Box 3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2" name="Text Box 3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3" name="Text Box 3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4" name="Text Box 3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5" name="Text Box 3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6" name="Text Box 3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7" name="Text Box 3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19" name="Text Box 4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0" name="Text Box 4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1" name="Text Box 4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2" name="Text Box 4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3" name="Text Box 4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4" name="Text Box 4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5" name="Text Box 4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6" name="Text Box 4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7" name="Text Box 4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8" name="Text Box 5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29" name="Text Box 5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30" name="Text Box 5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31" name="Text Box 5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32" name="Text Box 5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33" name="Text Box 5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34" name="Text Box 5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35" name="Text Box 5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36" name="Text Box 5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37" name="Text Box 5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38" name="Text Box 6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39" name="Text Box 6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40" name="Text Box 6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641" name="Text Box 6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2" name="Text Box 6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3" name="Text Box 6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4" name="Text Box 6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5" name="Text Box 6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6" name="Text Box 6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7" name="Text Box 6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8" name="Text Box 7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49" name="Text Box 7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0" name="Text Box 7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1" name="Text Box 7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2" name="Text Box 7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3" name="Text Box 7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4" name="Text Box 7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5" name="Text Box 7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6" name="Text Box 7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7" name="Text Box 7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8" name="Text Box 8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59" name="Text Box 8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0" name="Text Box 8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1" name="Text Box 8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2" name="Text Box 8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3" name="Text Box 8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4" name="Text Box 8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5" name="Text Box 8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6" name="Text Box 8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7" name="Text Box 8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8" name="Text Box 9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69" name="Text Box 9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0" name="Text Box 9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1" name="Text Box 9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2" name="Text Box 9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3" name="Text Box 9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4" name="Text Box 9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5" name="Text Box 9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6" name="Text Box 9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7" name="Text Box 9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8" name="Text Box 10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79" name="Text Box 10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0" name="Text Box 10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1" name="Text Box 10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2" name="Text Box 10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3" name="Text Box 10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4" name="Text Box 10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5" name="Text Box 10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6" name="Text Box 10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7" name="Text Box 10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8" name="Text Box 11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89" name="Text Box 11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0" name="Text Box 11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1" name="Text Box 11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2" name="Text Box 11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3" name="Text Box 11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4" name="Text Box 11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5" name="Text Box 11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6" name="Text Box 11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7" name="Text Box 11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8" name="Text Box 12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699" name="Text Box 12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0" name="Text Box 12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1" name="Text Box 12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2" name="Text Box 12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3" name="Text Box 12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4" name="Text Box 12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5" name="Text Box 12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6" name="Text Box 12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7" name="Text Box 12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8" name="Text Box 13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09" name="Text Box 13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0" name="Text Box 13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1" name="Text Box 13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2" name="Text Box 13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3" name="Text Box 13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4" name="Text Box 13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5" name="Text Box 13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6" name="Text Box 13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7" name="Text Box 13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8" name="Text Box 14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19" name="Text Box 14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0" name="Text Box 14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1" name="Text Box 14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2" name="Text Box 14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3" name="Text Box 14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4" name="Text Box 14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5" name="Text Box 14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6" name="Text Box 14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7" name="Text Box 14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8" name="Text Box 15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29" name="Text Box 15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0" name="Text Box 15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1" name="Text Box 15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2" name="Text Box 15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3" name="Text Box 15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4" name="Text Box 15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5" name="Text Box 15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6" name="Text Box 15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7" name="Text Box 15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8" name="Text Box 16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39" name="Text Box 16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0" name="Text Box 16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1" name="Text Box 16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2" name="Text Box 16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3" name="Text Box 16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4" name="Text Box 16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5" name="Text Box 16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6" name="Text Box 16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7" name="Text Box 16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8" name="Text Box 17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49" name="Text Box 17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0" name="Text Box 17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1" name="Text Box 17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2" name="Text Box 17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3" name="Text Box 17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4" name="Text Box 17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5" name="Text Box 17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6" name="Text Box 17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7" name="Text Box 17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8" name="Text Box 18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59" name="Text Box 18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0" name="Text Box 18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1" name="Text Box 18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2" name="Text Box 18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3" name="Text Box 18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4" name="Text Box 18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5" name="Text Box 18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6" name="Text Box 18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7" name="Text Box 18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8" name="Text Box 19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69" name="Text Box 19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0" name="Text Box 19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1" name="Text Box 19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2" name="Text Box 19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3" name="Text Box 19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4" name="Text Box 19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5" name="Text Box 19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6" name="Text Box 19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7" name="Text Box 19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8" name="Text Box 20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79" name="Text Box 20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0" name="Text Box 20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1" name="Text Box 20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2" name="Text Box 20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3" name="Text Box 20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4" name="Text Box 20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5" name="Text Box 20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6" name="Text Box 20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7" name="Text Box 20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8" name="Text Box 21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89" name="Text Box 21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0" name="Text Box 21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1" name="Text Box 21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2" name="Text Box 21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3" name="Text Box 21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4" name="Text Box 21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5" name="Text Box 21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6" name="Text Box 21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7" name="Text Box 21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8" name="Text Box 22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799" name="Text Box 22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0" name="Text Box 22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1" name="Text Box 22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2" name="Text Box 22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3" name="Text Box 22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4" name="Text Box 22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6" name="Text Box 22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7" name="Text Box 22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8" name="Text Box 23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09" name="Text Box 23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0" name="Text Box 23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1" name="Text Box 23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2" name="Text Box 23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3" name="Text Box 23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4" name="Text Box 23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5" name="Text Box 23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6" name="Text Box 23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7" name="Text Box 23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8" name="Text Box 24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19" name="Text Box 24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0" name="Text Box 24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1" name="Text Box 24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2" name="Text Box 24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3" name="Text Box 24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4" name="Text Box 24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5" name="Text Box 24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6" name="Text Box 24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7" name="Text Box 24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8" name="Text Box 25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29" name="Text Box 25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0" name="Text Box 25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1" name="Text Box 25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2" name="Text Box 25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3" name="Text Box 25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4" name="Text Box 25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5" name="Text Box 25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6" name="Text Box 25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7" name="Text Box 25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8" name="Text Box 26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39" name="Text Box 26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0" name="Text Box 26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1" name="Text Box 26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2" name="Text Box 26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3" name="Text Box 26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4" name="Text Box 26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5" name="Text Box 26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6" name="Text Box 26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7" name="Text Box 26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8" name="Text Box 27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49" name="Text Box 27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0" name="Text Box 27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1" name="Text Box 27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2" name="Text Box 27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3" name="Text Box 27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4" name="Text Box 27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5" name="Text Box 27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6" name="Text Box 27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7" name="Text Box 27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8" name="Text Box 28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59" name="Text Box 28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0" name="Text Box 28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1" name="Text Box 28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2" name="Text Box 28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3" name="Text Box 28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4" name="Text Box 28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5" name="Text Box 28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6" name="Text Box 28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7" name="Text Box 28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8" name="Text Box 29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69" name="Text Box 29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0" name="Text Box 29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1" name="Text Box 29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2" name="Text Box 29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3" name="Text Box 29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4" name="Text Box 29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5" name="Text Box 29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6" name="Text Box 29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7" name="Text Box 29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8" name="Text Box 30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79" name="Text Box 30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0" name="Text Box 30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1" name="Text Box 30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2" name="Text Box 30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3" name="Text Box 30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4" name="Text Box 30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5" name="Text Box 30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6" name="Text Box 30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7" name="Text Box 30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8" name="Text Box 31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89" name="Text Box 31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0" name="Text Box 31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1" name="Text Box 31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2" name="Text Box 31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3" name="Text Box 31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4" name="Text Box 31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5" name="Text Box 31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6" name="Text Box 31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7" name="Text Box 31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8" name="Text Box 32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899" name="Text Box 32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0" name="Text Box 32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1" name="Text Box 32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2" name="Text Box 32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3" name="Text Box 32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4" name="Text Box 32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5" name="Text Box 32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6" name="Text Box 32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7" name="Text Box 32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8" name="Text Box 33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09" name="Text Box 33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0" name="Text Box 33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1" name="Text Box 33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2" name="Text Box 33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3" name="Text Box 33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4" name="Text Box 33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5" name="Text Box 33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6" name="Text Box 33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7" name="Text Box 33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8" name="Text Box 34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19" name="Text Box 34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0" name="Text Box 34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1" name="Text Box 34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2" name="Text Box 34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3" name="Text Box 34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4" name="Text Box 34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5" name="Text Box 34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6" name="Text Box 34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7" name="Text Box 34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8" name="Text Box 35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29" name="Text Box 35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0" name="Text Box 35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1" name="Text Box 35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2" name="Text Box 35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3" name="Text Box 35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4" name="Text Box 35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5" name="Text Box 35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6" name="Text Box 35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7" name="Text Box 35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8" name="Text Box 36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39" name="Text Box 36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0" name="Text Box 36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1" name="Text Box 36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2" name="Text Box 36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3" name="Text Box 36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4" name="Text Box 36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5" name="Text Box 36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6" name="Text Box 36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7" name="Text Box 36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8" name="Text Box 37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49" name="Text Box 37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0" name="Text Box 37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1" name="Text Box 37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2" name="Text Box 37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3" name="Text Box 37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4" name="Text Box 37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5" name="Text Box 37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6" name="Text Box 37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7" name="Text Box 37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8" name="Text Box 38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59" name="Text Box 38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0" name="Text Box 38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1" name="Text Box 38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2" name="Text Box 38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3" name="Text Box 38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4" name="Text Box 38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5" name="Text Box 38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6" name="Text Box 38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7" name="Text Box 38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8" name="Text Box 39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69" name="Text Box 39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0" name="Text Box 39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1" name="Text Box 39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2" name="Text Box 39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3" name="Text Box 39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4" name="Text Box 39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5" name="Text Box 39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6" name="Text Box 39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7" name="Text Box 39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8" name="Text Box 40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79" name="Text Box 40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0" name="Text Box 40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1" name="Text Box 40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2" name="Text Box 40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3" name="Text Box 40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4" name="Text Box 40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5" name="Text Box 40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6" name="Text Box 40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7" name="Text Box 40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8" name="Text Box 41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89" name="Text Box 41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0" name="Text Box 41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1" name="Text Box 41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2" name="Text Box 41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3" name="Text Box 41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4" name="Text Box 41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5" name="Text Box 41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6" name="Text Box 41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7" name="Text Box 41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8" name="Text Box 42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999" name="Text Box 42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0" name="Text Box 42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1" name="Text Box 42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2" name="Text Box 42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3" name="Text Box 42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4" name="Text Box 42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5" name="Text Box 42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6" name="Text Box 42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7" name="Text Box 42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8" name="Text Box 43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09" name="Text Box 43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0" name="Text Box 43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1" name="Text Box 43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2" name="Text Box 43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3" name="Text Box 43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4" name="Text Box 43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5" name="Text Box 43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6" name="Text Box 43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7" name="Text Box 43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8" name="Text Box 44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19" name="Text Box 44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0" name="Text Box 44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1" name="Text Box 44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2" name="Text Box 44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3" name="Text Box 44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4" name="Text Box 44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5" name="Text Box 44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6" name="Text Box 44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7" name="Text Box 44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8" name="Text Box 45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29" name="Text Box 45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0" name="Text Box 45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1" name="Text Box 45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2" name="Text Box 45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3" name="Text Box 45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4" name="Text Box 45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5" name="Text Box 45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6" name="Text Box 45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7" name="Text Box 45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8" name="Text Box 46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39" name="Text Box 46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0" name="Text Box 46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1" name="Text Box 46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2" name="Text Box 46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3" name="Text Box 46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4" name="Text Box 46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5" name="Text Box 46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6" name="Text Box 46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7" name="Text Box 46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8" name="Text Box 47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49" name="Text Box 47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0" name="Text Box 47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1" name="Text Box 47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2" name="Text Box 47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3" name="Text Box 47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4" name="Text Box 47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5" name="Text Box 47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6" name="Text Box 47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7" name="Text Box 47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8" name="Text Box 48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59" name="Text Box 48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0" name="Text Box 48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1" name="Text Box 48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2" name="Text Box 48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3" name="Text Box 48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4" name="Text Box 48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5" name="Text Box 48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6" name="Text Box 48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7" name="Text Box 48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8" name="Text Box 49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69" name="Text Box 49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0" name="Text Box 49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1" name="Text Box 49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2" name="Text Box 49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3" name="Text Box 49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4" name="Text Box 49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5" name="Text Box 49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6" name="Text Box 49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7" name="Text Box 49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8" name="Text Box 50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79" name="Text Box 50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0" name="Text Box 50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1" name="Text Box 50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2" name="Text Box 50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3" name="Text Box 50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4" name="Text Box 50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5" name="Text Box 50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6" name="Text Box 50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7" name="Text Box 50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8" name="Text Box 51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89" name="Text Box 51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0" name="Text Box 51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1" name="Text Box 51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2" name="Text Box 51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3" name="Text Box 51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4" name="Text Box 51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5" name="Text Box 51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6" name="Text Box 51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7" name="Text Box 51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8" name="Text Box 52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099" name="Text Box 52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0" name="Text Box 52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1" name="Text Box 52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2" name="Text Box 52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3" name="Text Box 52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4" name="Text Box 52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5" name="Text Box 52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6" name="Text Box 52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7" name="Text Box 52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8" name="Text Box 53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09" name="Text Box 53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0" name="Text Box 53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1" name="Text Box 53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2" name="Text Box 53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3" name="Text Box 53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4" name="Text Box 53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5" name="Text Box 53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6" name="Text Box 53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7" name="Text Box 53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8" name="Text Box 54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19" name="Text Box 54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0" name="Text Box 54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1" name="Text Box 54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2" name="Text Box 54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3" name="Text Box 54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4" name="Text Box 54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5" name="Text Box 54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6" name="Text Box 54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7" name="Text Box 54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8" name="Text Box 55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29" name="Text Box 55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0" name="Text Box 55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1" name="Text Box 55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2" name="Text Box 55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3" name="Text Box 55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4" name="Text Box 55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5" name="Text Box 55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6" name="Text Box 55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7" name="Text Box 55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8" name="Text Box 56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39" name="Text Box 56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0" name="Text Box 56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1" name="Text Box 56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2" name="Text Box 56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3" name="Text Box 56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4" name="Text Box 56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5" name="Text Box 56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6" name="Text Box 56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7" name="Text Box 56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8" name="Text Box 57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49" name="Text Box 57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0" name="Text Box 57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1" name="Text Box 57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2" name="Text Box 57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3" name="Text Box 57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4" name="Text Box 57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5" name="Text Box 57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6" name="Text Box 57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7" name="Text Box 58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8" name="Text Box 58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59" name="Text Box 58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0" name="Text Box 58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1" name="Text Box 58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2" name="Text Box 58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3" name="Text Box 586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4" name="Text Box 587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5" name="Text Box 588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6" name="Text Box 589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7" name="Text Box 590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8" name="Text Box 591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69" name="Text Box 592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70" name="Text Box 593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71" name="Text Box 594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28576</xdr:rowOff>
    </xdr:to>
    <xdr:sp macro="" textlink="">
      <xdr:nvSpPr>
        <xdr:cNvPr id="1172" name="Text Box 595"/>
        <xdr:cNvSpPr txBox="1">
          <a:spLocks noChangeArrowheads="1"/>
        </xdr:cNvSpPr>
      </xdr:nvSpPr>
      <xdr:spPr bwMode="auto">
        <a:xfrm>
          <a:off x="52387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73" name="Text Box 59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74" name="Text Box 59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75" name="Text Box 59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76" name="Text Box 59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77" name="Text Box 60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78" name="Text Box 60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79" name="Text Box 60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0" name="Text Box 60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1" name="Text Box 60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2" name="Text Box 605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3" name="Text Box 60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4" name="Text Box 60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5" name="Text Box 60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6" name="Text Box 60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7" name="Text Box 61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8" name="Text Box 61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89" name="Text Box 61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0" name="Text Box 61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1" name="Text Box 61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2" name="Text Box 615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3" name="Text Box 61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4" name="Text Box 61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5" name="Text Box 61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6" name="Text Box 61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7" name="Text Box 62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8" name="Text Box 62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199" name="Text Box 62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0" name="Text Box 62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1" name="Text Box 62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2" name="Text Box 625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3" name="Text Box 62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4" name="Text Box 62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5" name="Text Box 62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6" name="Text Box 62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7" name="Text Box 63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8" name="Text Box 63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09" name="Text Box 63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0" name="Text Box 63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1" name="Text Box 63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2" name="Text Box 635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3" name="Text Box 63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4" name="Text Box 63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5" name="Text Box 63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6" name="Text Box 63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7" name="Text Box 64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8" name="Text Box 64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19" name="Text Box 64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0" name="Text Box 64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1" name="Text Box 64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2" name="Text Box 645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3" name="Text Box 646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4" name="Text Box 64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5" name="Text Box 64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6" name="Text Box 64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7" name="Text Box 65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8" name="Text Box 651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29" name="Text Box 652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30" name="Text Box 65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31" name="Text Box 65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232" name="Text Box 655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33" name="Text Box 657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34" name="Text Box 658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35" name="Text Box 659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36" name="Text Box 660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37" name="Text Box 661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38" name="Text Box 662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39" name="Text Box 663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0" name="Text Box 664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1" name="Text Box 665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2" name="Text Box 666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3" name="Text Box 667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4" name="Text Box 668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5" name="Text Box 669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6" name="Text Box 670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7" name="Text Box 671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8" name="Text Box 672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49" name="Text Box 673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0" name="Text Box 674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1" name="Text Box 675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2" name="Text Box 676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3" name="Text Box 677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4" name="Text Box 678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5" name="Text Box 679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6" name="Text Box 680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7" name="Text Box 681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8" name="Text Box 682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59" name="Text Box 683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0" name="Text Box 684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1" name="Text Box 685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2" name="Text Box 686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3" name="Text Box 687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4" name="Text Box 688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5" name="Text Box 689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6" name="Text Box 690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7" name="Text Box 691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8" name="Text Box 692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69" name="Text Box 693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70" name="Text Box 694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71" name="Text Box 695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72" name="Text Box 696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73" name="Text Box 697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74" name="Text Box 698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75" name="Text Box 699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28576</xdr:rowOff>
    </xdr:to>
    <xdr:sp macro="" textlink="">
      <xdr:nvSpPr>
        <xdr:cNvPr id="1276" name="Text Box 700"/>
        <xdr:cNvSpPr txBox="1">
          <a:spLocks noChangeArrowheads="1"/>
        </xdr:cNvSpPr>
      </xdr:nvSpPr>
      <xdr:spPr bwMode="auto">
        <a:xfrm>
          <a:off x="1462087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77" name="Text Box 70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78" name="Text Box 70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79" name="Text Box 70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0" name="Text Box 70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1" name="Text Box 70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2" name="Text Box 70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3" name="Text Box 70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4" name="Text Box 70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5" name="Text Box 70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6" name="Text Box 71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7" name="Text Box 71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8" name="Text Box 71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89" name="Text Box 71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0" name="Text Box 71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1" name="Text Box 71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2" name="Text Box 71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3" name="Text Box 71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4" name="Text Box 71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5" name="Text Box 71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6" name="Text Box 72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7" name="Text Box 72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8" name="Text Box 72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299" name="Text Box 72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0" name="Text Box 72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1" name="Text Box 72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2" name="Text Box 72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3" name="Text Box 72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4" name="Text Box 72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5" name="Text Box 72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6" name="Text Box 73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7" name="Text Box 73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8" name="Text Box 73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09" name="Text Box 73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0" name="Text Box 73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1" name="Text Box 73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2" name="Text Box 73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3" name="Text Box 73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4" name="Text Box 73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5" name="Text Box 73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6" name="Text Box 74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7" name="Text Box 74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8" name="Text Box 74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19" name="Text Box 74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0" name="Text Box 74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1" name="Text Box 74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2" name="Text Box 74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3" name="Text Box 74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4" name="Text Box 74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5" name="Text Box 74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6" name="Text Box 75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7" name="Text Box 75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8" name="Text Box 75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29" name="Text Box 75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0" name="Text Box 75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1" name="Text Box 75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2" name="Text Box 75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3" name="Text Box 75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4" name="Text Box 75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5" name="Text Box 75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6" name="Text Box 76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7" name="Text Box 76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8" name="Text Box 76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39" name="Text Box 76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0" name="Text Box 76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1" name="Text Box 76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2" name="Text Box 76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3" name="Text Box 76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4" name="Text Box 76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5" name="Text Box 76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6" name="Text Box 77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7" name="Text Box 77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8" name="Text Box 77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49" name="Text Box 77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0" name="Text Box 77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1" name="Text Box 77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2" name="Text Box 77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3" name="Text Box 77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4" name="Text Box 77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5" name="Text Box 77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6" name="Text Box 78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7" name="Text Box 78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8" name="Text Box 78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59" name="Text Box 78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0" name="Text Box 78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1" name="Text Box 78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2" name="Text Box 78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3" name="Text Box 78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4" name="Text Box 78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5" name="Text Box 78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6" name="Text Box 79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7" name="Text Box 79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8" name="Text Box 79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69" name="Text Box 79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0" name="Text Box 79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1" name="Text Box 79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2" name="Text Box 79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3" name="Text Box 79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4" name="Text Box 79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5" name="Text Box 79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6" name="Text Box 80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7" name="Text Box 80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8" name="Text Box 80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79" name="Text Box 80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0" name="Text Box 80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1" name="Text Box 80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2" name="Text Box 80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3" name="Text Box 80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4" name="Text Box 80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5" name="Text Box 80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6" name="Text Box 81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7" name="Text Box 81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8" name="Text Box 81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89" name="Text Box 81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0" name="Text Box 81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1" name="Text Box 81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2" name="Text Box 81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3" name="Text Box 81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4" name="Text Box 81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5" name="Text Box 81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6" name="Text Box 82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7" name="Text Box 82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8" name="Text Box 82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399" name="Text Box 82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0" name="Text Box 82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1" name="Text Box 82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2" name="Text Box 82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3" name="Text Box 82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4" name="Text Box 82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5" name="Text Box 82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6" name="Text Box 83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7" name="Text Box 83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8" name="Text Box 83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09" name="Text Box 83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0" name="Text Box 83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1" name="Text Box 83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2" name="Text Box 83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3" name="Text Box 83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4" name="Text Box 83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5" name="Text Box 83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6" name="Text Box 84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7" name="Text Box 84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8" name="Text Box 84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19" name="Text Box 84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0" name="Text Box 84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1" name="Text Box 84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2" name="Text Box 84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3" name="Text Box 84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4" name="Text Box 84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5" name="Text Box 84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6" name="Text Box 85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7" name="Text Box 85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8" name="Text Box 85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29" name="Text Box 85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0" name="Text Box 85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1" name="Text Box 85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2" name="Text Box 85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3" name="Text Box 85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4" name="Text Box 85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5" name="Text Box 85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6" name="Text Box 86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7" name="Text Box 86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8" name="Text Box 86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39" name="Text Box 86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0" name="Text Box 86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1" name="Text Box 86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2" name="Text Box 86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3" name="Text Box 86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4" name="Text Box 86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5" name="Text Box 86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6" name="Text Box 87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7" name="Text Box 87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8" name="Text Box 87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49" name="Text Box 87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0" name="Text Box 87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1" name="Text Box 87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2" name="Text Box 87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3" name="Text Box 87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4" name="Text Box 87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5" name="Text Box 87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6" name="Text Box 88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7" name="Text Box 88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8" name="Text Box 88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59" name="Text Box 88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0" name="Text Box 88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1" name="Text Box 88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2" name="Text Box 88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3" name="Text Box 88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4" name="Text Box 88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5" name="Text Box 88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6" name="Text Box 89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7" name="Text Box 89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8" name="Text Box 89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69" name="Text Box 89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0" name="Text Box 89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1" name="Text Box 89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2" name="Text Box 89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3" name="Text Box 89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4" name="Text Box 89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5" name="Text Box 89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6" name="Text Box 90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7" name="Text Box 90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8" name="Text Box 90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79" name="Text Box 90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0" name="Text Box 90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1" name="Text Box 90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2" name="Text Box 90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3" name="Text Box 90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4" name="Text Box 90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5" name="Text Box 90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6" name="Text Box 91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7" name="Text Box 91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8" name="Text Box 91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89" name="Text Box 91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0" name="Text Box 91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1" name="Text Box 91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2" name="Text Box 91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3" name="Text Box 91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4" name="Text Box 91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5" name="Text Box 91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6" name="Text Box 92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7" name="Text Box 92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8" name="Text Box 92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499" name="Text Box 92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0" name="Text Box 92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1" name="Text Box 92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2" name="Text Box 92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3" name="Text Box 92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4" name="Text Box 92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5" name="Text Box 92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6" name="Text Box 93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7" name="Text Box 93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8" name="Text Box 93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09" name="Text Box 93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0" name="Text Box 93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1" name="Text Box 93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2" name="Text Box 93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3" name="Text Box 93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4" name="Text Box 93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5" name="Text Box 93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6" name="Text Box 94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7" name="Text Box 94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8" name="Text Box 94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19" name="Text Box 94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0" name="Text Box 94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1" name="Text Box 94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2" name="Text Box 94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3" name="Text Box 94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4" name="Text Box 94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5" name="Text Box 94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6" name="Text Box 95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7" name="Text Box 95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8" name="Text Box 95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29" name="Text Box 95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0" name="Text Box 95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1" name="Text Box 95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2" name="Text Box 95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3" name="Text Box 95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4" name="Text Box 95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5" name="Text Box 95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6" name="Text Box 96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7" name="Text Box 96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8" name="Text Box 96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39" name="Text Box 96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0" name="Text Box 96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1" name="Text Box 96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2" name="Text Box 96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3" name="Text Box 96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4" name="Text Box 96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5" name="Text Box 96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6" name="Text Box 97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7" name="Text Box 97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8" name="Text Box 97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49" name="Text Box 97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0" name="Text Box 97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1" name="Text Box 97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2" name="Text Box 97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3" name="Text Box 97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4" name="Text Box 97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5" name="Text Box 97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6" name="Text Box 98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7" name="Text Box 98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8" name="Text Box 98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59" name="Text Box 98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0" name="Text Box 98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1" name="Text Box 98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2" name="Text Box 98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3" name="Text Box 98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4" name="Text Box 98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5" name="Text Box 98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6" name="Text Box 99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7" name="Text Box 99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8" name="Text Box 99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69" name="Text Box 99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0" name="Text Box 99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1" name="Text Box 99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2" name="Text Box 99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3" name="Text Box 99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4" name="Text Box 99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5" name="Text Box 99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6" name="Text Box 100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7" name="Text Box 100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8" name="Text Box 100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79" name="Text Box 100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0" name="Text Box 100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1" name="Text Box 100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2" name="Text Box 100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3" name="Text Box 100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4" name="Text Box 100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5" name="Text Box 100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6" name="Text Box 101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7" name="Text Box 101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8" name="Text Box 101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89" name="Text Box 101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0" name="Text Box 101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1" name="Text Box 101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2" name="Text Box 101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3" name="Text Box 101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4" name="Text Box 101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5" name="Text Box 101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6" name="Text Box 102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7" name="Text Box 102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8" name="Text Box 102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599" name="Text Box 102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0" name="Text Box 102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1" name="Text Box 102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2" name="Text Box 102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3" name="Text Box 102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4" name="Text Box 102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5" name="Text Box 102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6" name="Text Box 103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7" name="Text Box 103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8" name="Text Box 103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09" name="Text Box 103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0" name="Text Box 103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1" name="Text Box 103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2" name="Text Box 103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3" name="Text Box 103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4" name="Text Box 103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5" name="Text Box 103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6" name="Text Box 104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7" name="Text Box 104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8" name="Text Box 104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19" name="Text Box 104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0" name="Text Box 104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1" name="Text Box 104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2" name="Text Box 104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3" name="Text Box 104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4" name="Text Box 104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5" name="Text Box 104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6" name="Text Box 105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7" name="Text Box 105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8" name="Text Box 105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29" name="Text Box 105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0" name="Text Box 105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1" name="Text Box 105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2" name="Text Box 105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3" name="Text Box 105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4" name="Text Box 105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5" name="Text Box 105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6" name="Text Box 106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7" name="Text Box 106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8" name="Text Box 106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39" name="Text Box 106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0" name="Text Box 106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1" name="Text Box 106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2" name="Text Box 106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3" name="Text Box 106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4" name="Text Box 106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5" name="Text Box 106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6" name="Text Box 107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7" name="Text Box 107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8" name="Text Box 107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49" name="Text Box 107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0" name="Text Box 107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1" name="Text Box 107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2" name="Text Box 107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3" name="Text Box 107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4" name="Text Box 107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5" name="Text Box 107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6" name="Text Box 108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7" name="Text Box 108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8" name="Text Box 108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59" name="Text Box 108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0" name="Text Box 108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1" name="Text Box 108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2" name="Text Box 108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3" name="Text Box 108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4" name="Text Box 108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5" name="Text Box 108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6" name="Text Box 109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7" name="Text Box 109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8" name="Text Box 109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69" name="Text Box 109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0" name="Text Box 109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1" name="Text Box 109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2" name="Text Box 109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3" name="Text Box 109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4" name="Text Box 109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5" name="Text Box 109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6" name="Text Box 110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7" name="Text Box 110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8" name="Text Box 110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79" name="Text Box 110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0" name="Text Box 110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1" name="Text Box 110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2" name="Text Box 110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3" name="Text Box 110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4" name="Text Box 110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5" name="Text Box 110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6" name="Text Box 111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7" name="Text Box 111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8" name="Text Box 111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89" name="Text Box 111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0" name="Text Box 111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1" name="Text Box 111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2" name="Text Box 111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3" name="Text Box 111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4" name="Text Box 111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5" name="Text Box 111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6" name="Text Box 112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7" name="Text Box 112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8" name="Text Box 112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699" name="Text Box 112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0" name="Text Box 112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1" name="Text Box 112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2" name="Text Box 112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3" name="Text Box 112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4" name="Text Box 112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5" name="Text Box 112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6" name="Text Box 113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7" name="Text Box 113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8" name="Text Box 113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09" name="Text Box 113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0" name="Text Box 113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1" name="Text Box 113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2" name="Text Box 113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3" name="Text Box 113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4" name="Text Box 113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5" name="Text Box 113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6" name="Text Box 114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7" name="Text Box 114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8" name="Text Box 114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19" name="Text Box 114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0" name="Text Box 114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1" name="Text Box 114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2" name="Text Box 114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3" name="Text Box 114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4" name="Text Box 114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5" name="Text Box 114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6" name="Text Box 115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7" name="Text Box 115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8" name="Text Box 115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29" name="Text Box 115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0" name="Text Box 115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1" name="Text Box 115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2" name="Text Box 115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3" name="Text Box 115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4" name="Text Box 115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5" name="Text Box 115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6" name="Text Box 116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7" name="Text Box 116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8" name="Text Box 116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39" name="Text Box 116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0" name="Text Box 116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1" name="Text Box 116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2" name="Text Box 116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3" name="Text Box 116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4" name="Text Box 116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5" name="Text Box 116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6" name="Text Box 117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7" name="Text Box 117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8" name="Text Box 117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49" name="Text Box 117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0" name="Text Box 117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1" name="Text Box 117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2" name="Text Box 117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3" name="Text Box 117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4" name="Text Box 117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5" name="Text Box 117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6" name="Text Box 118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7" name="Text Box 118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8" name="Text Box 118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59" name="Text Box 118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0" name="Text Box 118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1" name="Text Box 118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2" name="Text Box 118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3" name="Text Box 118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4" name="Text Box 118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5" name="Text Box 118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6" name="Text Box 119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7" name="Text Box 119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8" name="Text Box 119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69" name="Text Box 119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0" name="Text Box 119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1" name="Text Box 119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2" name="Text Box 119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3" name="Text Box 119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4" name="Text Box 119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5" name="Text Box 119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6" name="Text Box 120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7" name="Text Box 120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8" name="Text Box 120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79" name="Text Box 120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80" name="Text Box 120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81" name="Text Box 120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82" name="Text Box 120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783" name="Text Box 1207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784" name="Text Box 1208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785" name="Text Box 1209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786" name="Text Box 1210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87" name="Text Box 121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88" name="Text Box 121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89" name="Text Box 121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0" name="Text Box 121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1" name="Text Box 121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2" name="Text Box 121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3" name="Text Box 121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4" name="Text Box 121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5" name="Text Box 121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6" name="Text Box 122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7" name="Text Box 122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8" name="Text Box 122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799" name="Text Box 1223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0" name="Text Box 1224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1" name="Text Box 1225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2" name="Text Box 1226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3" name="Text Box 1227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4" name="Text Box 1228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5" name="Text Box 1229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6" name="Text Box 1230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7" name="Text Box 1231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0</xdr:colOff>
      <xdr:row>1</xdr:row>
      <xdr:rowOff>28576</xdr:rowOff>
    </xdr:to>
    <xdr:sp macro="" textlink="">
      <xdr:nvSpPr>
        <xdr:cNvPr id="1808" name="Text Box 1232"/>
        <xdr:cNvSpPr txBox="1">
          <a:spLocks noChangeArrowheads="1"/>
        </xdr:cNvSpPr>
      </xdr:nvSpPr>
      <xdr:spPr bwMode="auto">
        <a:xfrm>
          <a:off x="15020925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809" name="Text Box 1233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810" name="Text Box 1234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0</xdr:row>
      <xdr:rowOff>0</xdr:rowOff>
    </xdr:from>
    <xdr:to>
      <xdr:col>34</xdr:col>
      <xdr:colOff>0</xdr:colOff>
      <xdr:row>1</xdr:row>
      <xdr:rowOff>28576</xdr:rowOff>
    </xdr:to>
    <xdr:sp macro="" textlink="">
      <xdr:nvSpPr>
        <xdr:cNvPr id="1811" name="Text Box 1235"/>
        <xdr:cNvSpPr txBox="1">
          <a:spLocks noChangeArrowheads="1"/>
        </xdr:cNvSpPr>
      </xdr:nvSpPr>
      <xdr:spPr bwMode="auto">
        <a:xfrm>
          <a:off x="15982950" y="266700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56093</xdr:rowOff>
    </xdr:to>
    <xdr:sp macro="" textlink="">
      <xdr:nvSpPr>
        <xdr:cNvPr id="1813" name="Text Box 570"/>
        <xdr:cNvSpPr txBox="1">
          <a:spLocks noChangeArrowheads="1"/>
        </xdr:cNvSpPr>
      </xdr:nvSpPr>
      <xdr:spPr>
        <a:xfrm>
          <a:off x="14620875" y="2667000"/>
          <a:ext cx="0" cy="246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56093</xdr:rowOff>
    </xdr:to>
    <xdr:sp macro="" textlink="">
      <xdr:nvSpPr>
        <xdr:cNvPr id="1814" name="Text Box 571"/>
        <xdr:cNvSpPr txBox="1">
          <a:spLocks noChangeArrowheads="1"/>
        </xdr:cNvSpPr>
      </xdr:nvSpPr>
      <xdr:spPr>
        <a:xfrm>
          <a:off x="14620875" y="2667000"/>
          <a:ext cx="0" cy="246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1</xdr:row>
      <xdr:rowOff>56093</xdr:rowOff>
    </xdr:to>
    <xdr:sp macro="" textlink="">
      <xdr:nvSpPr>
        <xdr:cNvPr id="1815" name="Text Box 572"/>
        <xdr:cNvSpPr txBox="1">
          <a:spLocks noChangeArrowheads="1"/>
        </xdr:cNvSpPr>
      </xdr:nvSpPr>
      <xdr:spPr>
        <a:xfrm>
          <a:off x="14620875" y="2667000"/>
          <a:ext cx="0" cy="246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16" name="Text Box 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17" name="Text Box 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18" name="Text Box 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19" name="Text Box 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0" name="Text Box 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1" name="Text Box 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2" name="Text Box 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3" name="Text Box 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4" name="Text Box 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5" name="Text Box 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6" name="Text Box 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7" name="Text Box 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8" name="Text Box 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29" name="Text Box 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0" name="Text Box 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1" name="Text Box 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2" name="Text Box 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3" name="Text Box 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4" name="Text Box 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5" name="Text Box 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6" name="Text Box 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7" name="Text Box 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8" name="Text Box 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39" name="Text Box 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0" name="Text Box 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1" name="Text Box 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2" name="Text Box 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3" name="Text Box 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4" name="Text Box 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5" name="Text Box 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6" name="Text Box 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7" name="Text Box 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8" name="Text Box 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49" name="Text Box 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0" name="Text Box 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1" name="Text Box 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2" name="Text Box 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3" name="Text Box 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4" name="Text Box 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5" name="Text Box 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6" name="Text Box 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7" name="Text Box 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8" name="Text Box 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59" name="Text Box 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0" name="Text Box 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1" name="Text Box 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2" name="Text Box 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3" name="Text Box 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4" name="Text Box 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5" name="Text Box 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6" name="Text Box 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7" name="Text Box 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8" name="Text Box 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69" name="Text Box 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0" name="Text Box 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1" name="Text Box 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2" name="Text Box 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3" name="Text Box 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4" name="Text Box 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5" name="Text Box 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6" name="Text Box 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7" name="Text Box 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8" name="Text Box 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79" name="Text Box 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0" name="Text Box 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1" name="Text Box 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2" name="Text Box 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3" name="Text Box 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4" name="Text Box 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5" name="Text Box 1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6" name="Text Box 1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7" name="Text Box 1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8" name="Text Box 1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89" name="Text Box 1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0" name="Text Box 1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1" name="Text Box 1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2" name="Text Box 1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3" name="Text Box 1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4" name="Text Box 1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5" name="Text Box 1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6" name="Text Box 1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7" name="Text Box 1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8" name="Text Box 1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899" name="Text Box 1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0" name="Text Box 1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1" name="Text Box 1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2" name="Text Box 1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3" name="Text Box 1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4" name="Text Box 1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5" name="Text Box 1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6" name="Text Box 1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7" name="Text Box 1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8" name="Text Box 1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09" name="Text Box 1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0" name="Text Box 1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1" name="Text Box 1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2" name="Text Box 1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3" name="Text Box 1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4" name="Text Box 1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5" name="Text Box 1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6" name="Text Box 1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7" name="Text Box 1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8" name="Text Box 1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19" name="Text Box 1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0" name="Text Box 1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1" name="Text Box 1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2" name="Text Box 1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3" name="Text Box 1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4" name="Text Box 1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5" name="Text Box 1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6" name="Text Box 1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7" name="Text Box 1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8" name="Text Box 1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29" name="Text Box 1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0" name="Text Box 1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1" name="Text Box 1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2" name="Text Box 1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3" name="Text Box 1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4" name="Text Box 1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5" name="Text Box 1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6" name="Text Box 1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7" name="Text Box 1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8" name="Text Box 1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39" name="Text Box 1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0" name="Text Box 1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1" name="Text Box 1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2" name="Text Box 1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3" name="Text Box 1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4" name="Text Box 1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5" name="Text Box 1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6" name="Text Box 1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7" name="Text Box 1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8" name="Text Box 1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49" name="Text Box 1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0" name="Text Box 1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1" name="Text Box 1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2" name="Text Box 1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3" name="Text Box 1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4" name="Text Box 1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5" name="Text Box 1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6" name="Text Box 1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7" name="Text Box 1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8" name="Text Box 1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59" name="Text Box 1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0" name="Text Box 1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1" name="Text Box 1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2" name="Text Box 1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3" name="Text Box 1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4" name="Text Box 1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5" name="Text Box 1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6" name="Text Box 1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7" name="Text Box 1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8" name="Text Box 1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69" name="Text Box 1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0" name="Text Box 1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1" name="Text Box 1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2" name="Text Box 1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3" name="Text Box 1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4" name="Text Box 1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5" name="Text Box 1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6" name="Text Box 1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7" name="Text Box 1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8" name="Text Box 1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79" name="Text Box 1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0" name="Text Box 1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1" name="Text Box 1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2" name="Text Box 1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3" name="Text Box 1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4" name="Text Box 1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5" name="Text Box 2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6" name="Text Box 2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7" name="Text Box 2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8" name="Text Box 2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89" name="Text Box 2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0" name="Text Box 2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1" name="Text Box 2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2" name="Text Box 2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3" name="Text Box 2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4" name="Text Box 2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5" name="Text Box 2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6" name="Text Box 2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7" name="Text Box 2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8" name="Text Box 2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1999" name="Text Box 2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0" name="Text Box 2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1" name="Text Box 2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2" name="Text Box 2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3" name="Text Box 2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4" name="Text Box 2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5" name="Text Box 2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6" name="Text Box 2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7" name="Text Box 2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8" name="Text Box 2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09" name="Text Box 2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0" name="Text Box 2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1" name="Text Box 2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2" name="Text Box 2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3" name="Text Box 2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4" name="Text Box 2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5" name="Text Box 2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6" name="Text Box 2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7" name="Text Box 2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8" name="Text Box 2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19" name="Text Box 2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0" name="Text Box 2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1" name="Text Box 2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2" name="Text Box 2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3" name="Text Box 2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4" name="Text Box 2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5" name="Text Box 2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6" name="Text Box 2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7" name="Text Box 2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8" name="Text Box 2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29" name="Text Box 2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0" name="Text Box 2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1" name="Text Box 2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2" name="Text Box 2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3" name="Text Box 2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4" name="Text Box 2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5" name="Text Box 2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6" name="Text Box 2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7" name="Text Box 2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8" name="Text Box 2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39" name="Text Box 2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0" name="Text Box 2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1" name="Text Box 2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2" name="Text Box 2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3" name="Text Box 2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4" name="Text Box 2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5" name="Text Box 2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6" name="Text Box 2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7" name="Text Box 2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8" name="Text Box 2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49" name="Text Box 2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0" name="Text Box 2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1" name="Text Box 2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2" name="Text Box 2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3" name="Text Box 2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4" name="Text Box 2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5" name="Text Box 2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6" name="Text Box 2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7" name="Text Box 2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8" name="Text Box 2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59" name="Text Box 2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0" name="Text Box 2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1" name="Text Box 2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2" name="Text Box 2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3" name="Text Box 2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4" name="Text Box 2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5" name="Text Box 2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6" name="Text Box 2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7" name="Text Box 2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8" name="Text Box 2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69" name="Text Box 2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0" name="Text Box 2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1" name="Text Box 2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2" name="Text Box 2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3" name="Text Box 2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4" name="Text Box 2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5" name="Text Box 2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6" name="Text Box 2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7" name="Text Box 2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8" name="Text Box 2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79" name="Text Box 2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0" name="Text Box 2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1" name="Text Box 2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2" name="Text Box 2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3" name="Text Box 2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4" name="Text Box 2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5" name="Text Box 3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6" name="Text Box 3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7" name="Text Box 3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8" name="Text Box 3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89" name="Text Box 3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0" name="Text Box 3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1" name="Text Box 3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2" name="Text Box 3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3" name="Text Box 3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4" name="Text Box 3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5" name="Text Box 3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6" name="Text Box 3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7" name="Text Box 3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8" name="Text Box 3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099" name="Text Box 3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0" name="Text Box 3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1" name="Text Box 3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2" name="Text Box 3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3" name="Text Box 3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4" name="Text Box 3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5" name="Text Box 3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6" name="Text Box 3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7" name="Text Box 3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8" name="Text Box 3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09" name="Text Box 3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0" name="Text Box 3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1" name="Text Box 3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2" name="Text Box 3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3" name="Text Box 3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4" name="Text Box 3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5" name="Text Box 3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6" name="Text Box 3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7" name="Text Box 3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8" name="Text Box 3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19" name="Text Box 3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0" name="Text Box 3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1" name="Text Box 3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2" name="Text Box 3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3" name="Text Box 3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4" name="Text Box 3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5" name="Text Box 3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6" name="Text Box 3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7" name="Text Box 3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8" name="Text Box 3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29" name="Text Box 3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0" name="Text Box 3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1" name="Text Box 3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2" name="Text Box 3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3" name="Text Box 3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4" name="Text Box 3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5" name="Text Box 3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6" name="Text Box 3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7" name="Text Box 3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8" name="Text Box 3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39" name="Text Box 3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0" name="Text Box 3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1" name="Text Box 3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2" name="Text Box 3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3" name="Text Box 3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4" name="Text Box 3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5" name="Text Box 3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6" name="Text Box 3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7" name="Text Box 3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8" name="Text Box 3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49" name="Text Box 3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0" name="Text Box 3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1" name="Text Box 3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2" name="Text Box 3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3" name="Text Box 3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4" name="Text Box 3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5" name="Text Box 3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6" name="Text Box 3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7" name="Text Box 3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8" name="Text Box 3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59" name="Text Box 3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0" name="Text Box 3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1" name="Text Box 3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2" name="Text Box 3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3" name="Text Box 3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4" name="Text Box 3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5" name="Text Box 3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6" name="Text Box 3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7" name="Text Box 3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8" name="Text Box 3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69" name="Text Box 3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0" name="Text Box 3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1" name="Text Box 3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2" name="Text Box 3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3" name="Text Box 3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4" name="Text Box 3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5" name="Text Box 3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6" name="Text Box 3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7" name="Text Box 3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8" name="Text Box 3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79" name="Text Box 3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0" name="Text Box 3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1" name="Text Box 3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2" name="Text Box 3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3" name="Text Box 3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4" name="Text Box 3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5" name="Text Box 4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6" name="Text Box 4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7" name="Text Box 4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8" name="Text Box 4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89" name="Text Box 4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0" name="Text Box 4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1" name="Text Box 4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2" name="Text Box 4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3" name="Text Box 4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4" name="Text Box 4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5" name="Text Box 4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6" name="Text Box 4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7" name="Text Box 4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8" name="Text Box 4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199" name="Text Box 4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0" name="Text Box 4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1" name="Text Box 4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2" name="Text Box 4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3" name="Text Box 4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4" name="Text Box 4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5" name="Text Box 4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6" name="Text Box 4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7" name="Text Box 4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8" name="Text Box 4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09" name="Text Box 4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0" name="Text Box 4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1" name="Text Box 4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2" name="Text Box 4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3" name="Text Box 4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4" name="Text Box 4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5" name="Text Box 4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6" name="Text Box 4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7" name="Text Box 4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8" name="Text Box 4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19" name="Text Box 4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0" name="Text Box 4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1" name="Text Box 4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2" name="Text Box 4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3" name="Text Box 4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4" name="Text Box 4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5" name="Text Box 4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6" name="Text Box 4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7" name="Text Box 4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8" name="Text Box 4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29" name="Text Box 4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0" name="Text Box 4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1" name="Text Box 4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2" name="Text Box 4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3" name="Text Box 4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4" name="Text Box 4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5" name="Text Box 4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6" name="Text Box 4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7" name="Text Box 4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8" name="Text Box 4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39" name="Text Box 4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0" name="Text Box 4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1" name="Text Box 4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2" name="Text Box 4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3" name="Text Box 4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4" name="Text Box 4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5" name="Text Box 4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6" name="Text Box 4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7" name="Text Box 4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8" name="Text Box 4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49" name="Text Box 4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0" name="Text Box 4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1" name="Text Box 4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2" name="Text Box 4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3" name="Text Box 4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4" name="Text Box 4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5" name="Text Box 4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6" name="Text Box 4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7" name="Text Box 4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8" name="Text Box 4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59" name="Text Box 4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0" name="Text Box 4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1" name="Text Box 4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2" name="Text Box 4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3" name="Text Box 4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4" name="Text Box 4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5" name="Text Box 4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6" name="Text Box 4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7" name="Text Box 4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8" name="Text Box 4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69" name="Text Box 4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0" name="Text Box 4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1" name="Text Box 4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2" name="Text Box 4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3" name="Text Box 4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4" name="Text Box 4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5" name="Text Box 4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6" name="Text Box 4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7" name="Text Box 4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8" name="Text Box 4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79" name="Text Box 4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0" name="Text Box 4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1" name="Text Box 4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2" name="Text Box 4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3" name="Text Box 4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4" name="Text Box 4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5" name="Text Box 5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6" name="Text Box 5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7" name="Text Box 5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8" name="Text Box 5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89" name="Text Box 5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0" name="Text Box 5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1" name="Text Box 5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2" name="Text Box 5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3" name="Text Box 5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4" name="Text Box 5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5" name="Text Box 5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6" name="Text Box 5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7" name="Text Box 5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8" name="Text Box 5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299" name="Text Box 5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0" name="Text Box 5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1" name="Text Box 5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2" name="Text Box 5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3" name="Text Box 5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4" name="Text Box 5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5" name="Text Box 5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6" name="Text Box 5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7" name="Text Box 5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8" name="Text Box 5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09" name="Text Box 5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0" name="Text Box 5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1" name="Text Box 5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2" name="Text Box 5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3" name="Text Box 5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4" name="Text Box 5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5" name="Text Box 5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6" name="Text Box 5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7" name="Text Box 5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8" name="Text Box 5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19" name="Text Box 5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0" name="Text Box 5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1" name="Text Box 5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2" name="Text Box 5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3" name="Text Box 5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4" name="Text Box 5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5" name="Text Box 5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6" name="Text Box 5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7" name="Text Box 5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8" name="Text Box 5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29" name="Text Box 5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0" name="Text Box 5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1" name="Text Box 5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2" name="Text Box 5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3" name="Text Box 5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4" name="Text Box 5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5" name="Text Box 5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6" name="Text Box 5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7" name="Text Box 5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8" name="Text Box 5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39" name="Text Box 5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0" name="Text Box 5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1" name="Text Box 5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2" name="Text Box 5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3" name="Text Box 5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4" name="Text Box 5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5" name="Text Box 5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6" name="Text Box 5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7" name="Text Box 5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8" name="Text Box 5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49" name="Text Box 5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0" name="Text Box 5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1" name="Text Box 5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2" name="Text Box 5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3" name="Text Box 5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4" name="Text Box 5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5" name="Text Box 5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6" name="Text Box 5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7" name="Text Box 5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8" name="Text Box 5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59" name="Text Box 5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0" name="Text Box 5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1" name="Text Box 5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2" name="Text Box 5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3" name="Text Box 5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4" name="Text Box 5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5" name="Text Box 5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6" name="Text Box 5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7" name="Text Box 5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8" name="Text Box 5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69" name="Text Box 5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0" name="Text Box 5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1" name="Text Box 5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2" name="Text Box 5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3" name="Text Box 5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4" name="Text Box 5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5" name="Text Box 5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6" name="Text Box 5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7" name="Text Box 5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8" name="Text Box 5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79" name="Text Box 5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0" name="Text Box 5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1" name="Text Box 5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2" name="Text Box 5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3" name="Text Box 5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4" name="Text Box 5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5" name="Text Box 6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6" name="Text Box 6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7" name="Text Box 6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8" name="Text Box 6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89" name="Text Box 6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0" name="Text Box 6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1" name="Text Box 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2" name="Text Box 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3" name="Text Box 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4" name="Text Box 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5" name="Text Box 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6" name="Text Box 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7" name="Text Box 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8" name="Text Box 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399" name="Text Box 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0" name="Text Box 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1" name="Text Box 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2" name="Text Box 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3" name="Text Box 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4" name="Text Box 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5" name="Text Box 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6" name="Text Box 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7" name="Text Box 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8" name="Text Box 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09" name="Text Box 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0" name="Text Box 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1" name="Text Box 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2" name="Text Box 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3" name="Text Box 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4" name="Text Box 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5" name="Text Box 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6" name="Text Box 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7" name="Text Box 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8" name="Text Box 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19" name="Text Box 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0" name="Text Box 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1" name="Text Box 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2" name="Text Box 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3" name="Text Box 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4" name="Text Box 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5" name="Text Box 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6" name="Text Box 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7" name="Text Box 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8" name="Text Box 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29" name="Text Box 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0" name="Text Box 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1" name="Text Box 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2" name="Text Box 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3" name="Text Box 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4" name="Text Box 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5" name="Text Box 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6" name="Text Box 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7" name="Text Box 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8" name="Text Box 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39" name="Text Box 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0" name="Text Box 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1" name="Text Box 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2" name="Text Box 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3" name="Text Box 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4" name="Text Box 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5" name="Text Box 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6" name="Text Box 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7" name="Text Box 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8" name="Text Box 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49" name="Text Box 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0" name="Text Box 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1" name="Text Box 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2" name="Text Box 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3" name="Text Box 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4" name="Text Box 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5" name="Text Box 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6" name="Text Box 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7" name="Text Box 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8" name="Text Box 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59" name="Text Box 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0" name="Text Box 1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1" name="Text Box 1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2" name="Text Box 1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3" name="Text Box 1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4" name="Text Box 1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5" name="Text Box 1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6" name="Text Box 1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7" name="Text Box 1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8" name="Text Box 1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69" name="Text Box 1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0" name="Text Box 1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1" name="Text Box 1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2" name="Text Box 1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3" name="Text Box 1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4" name="Text Box 1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5" name="Text Box 1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6" name="Text Box 1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7" name="Text Box 1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8" name="Text Box 1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79" name="Text Box 1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0" name="Text Box 1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1" name="Text Box 1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2" name="Text Box 1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3" name="Text Box 1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4" name="Text Box 1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5" name="Text Box 1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6" name="Text Box 1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7" name="Text Box 1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8" name="Text Box 1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89" name="Text Box 1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0" name="Text Box 1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1" name="Text Box 1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2" name="Text Box 1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3" name="Text Box 1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4" name="Text Box 1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5" name="Text Box 1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6" name="Text Box 1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7" name="Text Box 1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8" name="Text Box 1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499" name="Text Box 1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0" name="Text Box 1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1" name="Text Box 1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2" name="Text Box 1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3" name="Text Box 1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4" name="Text Box 1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5" name="Text Box 1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6" name="Text Box 1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7" name="Text Box 1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8" name="Text Box 1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09" name="Text Box 1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0" name="Text Box 1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1" name="Text Box 1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2" name="Text Box 1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3" name="Text Box 1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4" name="Text Box 1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5" name="Text Box 1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6" name="Text Box 1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7" name="Text Box 1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8" name="Text Box 1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19" name="Text Box 1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0" name="Text Box 1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1" name="Text Box 1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2" name="Text Box 1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3" name="Text Box 1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4" name="Text Box 1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5" name="Text Box 1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6" name="Text Box 1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7" name="Text Box 1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8" name="Text Box 1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29" name="Text Box 1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0" name="Text Box 1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1" name="Text Box 1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2" name="Text Box 1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3" name="Text Box 1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4" name="Text Box 1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5" name="Text Box 1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6" name="Text Box 1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7" name="Text Box 1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8" name="Text Box 1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39" name="Text Box 1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0" name="Text Box 1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1" name="Text Box 1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2" name="Text Box 1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3" name="Text Box 1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4" name="Text Box 1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5" name="Text Box 1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6" name="Text Box 1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7" name="Text Box 1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8" name="Text Box 1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49" name="Text Box 1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0" name="Text Box 1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1" name="Text Box 1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2" name="Text Box 1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3" name="Text Box 1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4" name="Text Box 1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5" name="Text Box 1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6" name="Text Box 1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7" name="Text Box 1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8" name="Text Box 1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59" name="Text Box 1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0" name="Text Box 2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1" name="Text Box 2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2" name="Text Box 2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3" name="Text Box 2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4" name="Text Box 2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5" name="Text Box 2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6" name="Text Box 2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7" name="Text Box 2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8" name="Text Box 2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69" name="Text Box 2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0" name="Text Box 2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1" name="Text Box 2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2" name="Text Box 2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3" name="Text Box 2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4" name="Text Box 2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5" name="Text Box 2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6" name="Text Box 2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7" name="Text Box 2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8" name="Text Box 2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79" name="Text Box 2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0" name="Text Box 2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1" name="Text Box 2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2" name="Text Box 2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3" name="Text Box 2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4" name="Text Box 2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5" name="Text Box 2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6" name="Text Box 2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7" name="Text Box 2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8" name="Text Box 2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89" name="Text Box 2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0" name="Text Box 2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1" name="Text Box 2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2" name="Text Box 2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3" name="Text Box 2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4" name="Text Box 2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5" name="Text Box 2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6" name="Text Box 2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7" name="Text Box 2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8" name="Text Box 2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599" name="Text Box 2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0" name="Text Box 2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1" name="Text Box 2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2" name="Text Box 2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3" name="Text Box 2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4" name="Text Box 2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5" name="Text Box 2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6" name="Text Box 2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7" name="Text Box 2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8" name="Text Box 2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09" name="Text Box 2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0" name="Text Box 2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1" name="Text Box 2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2" name="Text Box 2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3" name="Text Box 2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4" name="Text Box 2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5" name="Text Box 2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6" name="Text Box 2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7" name="Text Box 2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8" name="Text Box 2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19" name="Text Box 2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0" name="Text Box 2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1" name="Text Box 2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2" name="Text Box 2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3" name="Text Box 2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4" name="Text Box 2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5" name="Text Box 2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6" name="Text Box 2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7" name="Text Box 2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8" name="Text Box 2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29" name="Text Box 2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0" name="Text Box 2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1" name="Text Box 2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2" name="Text Box 2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3" name="Text Box 2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4" name="Text Box 2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5" name="Text Box 2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6" name="Text Box 2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7" name="Text Box 2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8" name="Text Box 2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39" name="Text Box 2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0" name="Text Box 2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1" name="Text Box 2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2" name="Text Box 2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3" name="Text Box 2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4" name="Text Box 2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5" name="Text Box 2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6" name="Text Box 2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7" name="Text Box 2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8" name="Text Box 2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49" name="Text Box 2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0" name="Text Box 2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1" name="Text Box 2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2" name="Text Box 2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3" name="Text Box 2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4" name="Text Box 2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5" name="Text Box 2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6" name="Text Box 2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7" name="Text Box 2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8" name="Text Box 2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59" name="Text Box 2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0" name="Text Box 3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1" name="Text Box 3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2" name="Text Box 3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3" name="Text Box 3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4" name="Text Box 3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5" name="Text Box 3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6" name="Text Box 3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7" name="Text Box 3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8" name="Text Box 3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69" name="Text Box 3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0" name="Text Box 3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1" name="Text Box 3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2" name="Text Box 3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3" name="Text Box 3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4" name="Text Box 3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5" name="Text Box 3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6" name="Text Box 3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7" name="Text Box 3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8" name="Text Box 3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79" name="Text Box 3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0" name="Text Box 3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1" name="Text Box 3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2" name="Text Box 3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3" name="Text Box 3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4" name="Text Box 3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5" name="Text Box 3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6" name="Text Box 3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7" name="Text Box 3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8" name="Text Box 3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89" name="Text Box 3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0" name="Text Box 3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1" name="Text Box 3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2" name="Text Box 3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3" name="Text Box 3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4" name="Text Box 3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5" name="Text Box 3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6" name="Text Box 3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7" name="Text Box 3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8" name="Text Box 3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699" name="Text Box 3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0" name="Text Box 3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1" name="Text Box 3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2" name="Text Box 3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3" name="Text Box 3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4" name="Text Box 3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5" name="Text Box 3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6" name="Text Box 3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7" name="Text Box 3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8" name="Text Box 3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09" name="Text Box 3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0" name="Text Box 3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1" name="Text Box 3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2" name="Text Box 3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3" name="Text Box 3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4" name="Text Box 3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5" name="Text Box 3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6" name="Text Box 3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7" name="Text Box 3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8" name="Text Box 3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19" name="Text Box 3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0" name="Text Box 3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1" name="Text Box 3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2" name="Text Box 3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3" name="Text Box 3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4" name="Text Box 3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5" name="Text Box 3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6" name="Text Box 3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7" name="Text Box 3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8" name="Text Box 3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29" name="Text Box 3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0" name="Text Box 3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1" name="Text Box 3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2" name="Text Box 3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3" name="Text Box 3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4" name="Text Box 3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5" name="Text Box 3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6" name="Text Box 3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7" name="Text Box 3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8" name="Text Box 3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39" name="Text Box 3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0" name="Text Box 3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1" name="Text Box 3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2" name="Text Box 3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3" name="Text Box 3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4" name="Text Box 3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5" name="Text Box 3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6" name="Text Box 3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7" name="Text Box 3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8" name="Text Box 3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49" name="Text Box 3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0" name="Text Box 3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1" name="Text Box 3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2" name="Text Box 3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3" name="Text Box 3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4" name="Text Box 3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5" name="Text Box 3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6" name="Text Box 3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7" name="Text Box 3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8" name="Text Box 3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59" name="Text Box 3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0" name="Text Box 4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1" name="Text Box 4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2" name="Text Box 4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3" name="Text Box 4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4" name="Text Box 4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5" name="Text Box 4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6" name="Text Box 4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7" name="Text Box 4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8" name="Text Box 4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69" name="Text Box 4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0" name="Text Box 4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1" name="Text Box 4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2" name="Text Box 4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3" name="Text Box 4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4" name="Text Box 4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5" name="Text Box 4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6" name="Text Box 4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7" name="Text Box 4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8" name="Text Box 4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79" name="Text Box 4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0" name="Text Box 4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1" name="Text Box 4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2" name="Text Box 4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3" name="Text Box 4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4" name="Text Box 4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5" name="Text Box 4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6" name="Text Box 4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7" name="Text Box 4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8" name="Text Box 4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89" name="Text Box 4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0" name="Text Box 4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1" name="Text Box 4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2" name="Text Box 4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3" name="Text Box 4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4" name="Text Box 4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5" name="Text Box 4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6" name="Text Box 4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7" name="Text Box 4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8" name="Text Box 4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799" name="Text Box 4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0" name="Text Box 4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1" name="Text Box 4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2" name="Text Box 4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3" name="Text Box 4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4" name="Text Box 4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5" name="Text Box 4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6" name="Text Box 4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7" name="Text Box 4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8" name="Text Box 4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09" name="Text Box 4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0" name="Text Box 4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1" name="Text Box 4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2" name="Text Box 4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3" name="Text Box 4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4" name="Text Box 4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5" name="Text Box 4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6" name="Text Box 4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7" name="Text Box 4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8" name="Text Box 4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19" name="Text Box 4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0" name="Text Box 4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1" name="Text Box 4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2" name="Text Box 4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3" name="Text Box 4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4" name="Text Box 4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5" name="Text Box 4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6" name="Text Box 4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7" name="Text Box 4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8" name="Text Box 4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29" name="Text Box 4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0" name="Text Box 4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1" name="Text Box 4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2" name="Text Box 4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3" name="Text Box 4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4" name="Text Box 4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5" name="Text Box 4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6" name="Text Box 4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7" name="Text Box 4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8" name="Text Box 4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39" name="Text Box 4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0" name="Text Box 4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1" name="Text Box 4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2" name="Text Box 4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3" name="Text Box 4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4" name="Text Box 4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5" name="Text Box 4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6" name="Text Box 4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7" name="Text Box 4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8" name="Text Box 4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49" name="Text Box 4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0" name="Text Box 4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1" name="Text Box 4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2" name="Text Box 4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3" name="Text Box 4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4" name="Text Box 4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5" name="Text Box 4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6" name="Text Box 4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7" name="Text Box 4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8" name="Text Box 4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59" name="Text Box 4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0" name="Text Box 5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1" name="Text Box 5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2" name="Text Box 5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3" name="Text Box 5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4" name="Text Box 5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5" name="Text Box 5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6" name="Text Box 50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7" name="Text Box 50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8" name="Text Box 50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69" name="Text Box 50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0" name="Text Box 51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1" name="Text Box 51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2" name="Text Box 51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3" name="Text Box 51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4" name="Text Box 51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5" name="Text Box 51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6" name="Text Box 51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7" name="Text Box 51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8" name="Text Box 51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79" name="Text Box 51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0" name="Text Box 52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1" name="Text Box 52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2" name="Text Box 52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3" name="Text Box 52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4" name="Text Box 52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5" name="Text Box 52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6" name="Text Box 52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7" name="Text Box 52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8" name="Text Box 52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89" name="Text Box 52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0" name="Text Box 53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1" name="Text Box 53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2" name="Text Box 53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3" name="Text Box 53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4" name="Text Box 53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5" name="Text Box 53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6" name="Text Box 53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7" name="Text Box 53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8" name="Text Box 53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899" name="Text Box 53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0" name="Text Box 54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1" name="Text Box 54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2" name="Text Box 54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3" name="Text Box 54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4" name="Text Box 54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5" name="Text Box 54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6" name="Text Box 54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7" name="Text Box 54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8" name="Text Box 54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09" name="Text Box 54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0" name="Text Box 55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1" name="Text Box 55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2" name="Text Box 55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3" name="Text Box 55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4" name="Text Box 55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5" name="Text Box 55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6" name="Text Box 55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7" name="Text Box 55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8" name="Text Box 55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19" name="Text Box 55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0" name="Text Box 56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1" name="Text Box 56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2" name="Text Box 56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3" name="Text Box 56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4" name="Text Box 56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5" name="Text Box 56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6" name="Text Box 56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7" name="Text Box 56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8" name="Text Box 56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29" name="Text Box 56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0" name="Text Box 57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1" name="Text Box 57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2" name="Text Box 57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3" name="Text Box 57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4" name="Text Box 57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5" name="Text Box 57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6" name="Text Box 57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7" name="Text Box 57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8" name="Text Box 57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39" name="Text Box 57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0" name="Text Box 58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1" name="Text Box 58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2" name="Text Box 58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3" name="Text Box 58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4" name="Text Box 58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5" name="Text Box 58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6" name="Text Box 58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7" name="Text Box 58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8" name="Text Box 58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49" name="Text Box 58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0" name="Text Box 59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1" name="Text Box 59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2" name="Text Box 59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3" name="Text Box 59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4" name="Text Box 59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5" name="Text Box 59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6" name="Text Box 596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7" name="Text Box 597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8" name="Text Box 598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59" name="Text Box 599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60" name="Text Box 600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61" name="Text Box 601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62" name="Text Box 602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63" name="Text Box 603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64" name="Text Box 604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78106</xdr:rowOff>
    </xdr:to>
    <xdr:sp macro="" textlink="">
      <xdr:nvSpPr>
        <xdr:cNvPr id="2965" name="Text Box 605"/>
        <xdr:cNvSpPr txBox="1">
          <a:spLocks noChangeArrowheads="1"/>
        </xdr:cNvSpPr>
      </xdr:nvSpPr>
      <xdr:spPr>
        <a:xfrm>
          <a:off x="6581775" y="2667000"/>
          <a:ext cx="0" cy="26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66" name="Text Box 3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67" name="Text Box 3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68" name="Text Box 3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69" name="Text Box 3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0" name="Text Box 3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1" name="Text Box 3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2" name="Text Box 3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3" name="Text Box 3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4" name="Text Box 3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5" name="Text Box 4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6" name="Text Box 4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7" name="Text Box 4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8" name="Text Box 4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79" name="Text Box 4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0" name="Text Box 4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1" name="Text Box 4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2" name="Text Box 4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3" name="Text Box 4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4" name="Text Box 4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5" name="Text Box 5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6" name="Text Box 5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7" name="Text Box 5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8" name="Text Box 5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89" name="Text Box 5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0" name="Text Box 5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1" name="Text Box 5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2" name="Text Box 5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3" name="Text Box 5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4" name="Text Box 5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5" name="Text Box 6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6" name="Text Box 6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7" name="Text Box 6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8" name="Text Box 6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2999" name="Text Box 6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0" name="Text Box 6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1" name="Text Box 6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2" name="Text Box 6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3" name="Text Box 6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4" name="Text Box 6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5" name="Text Box 7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6" name="Text Box 7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7" name="Text Box 7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8" name="Text Box 7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09" name="Text Box 7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0" name="Text Box 7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1" name="Text Box 7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2" name="Text Box 7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3" name="Text Box 7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4" name="Text Box 7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5" name="Text Box 8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6" name="Text Box 8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7" name="Text Box 8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8" name="Text Box 8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19" name="Text Box 8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0" name="Text Box 8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1" name="Text Box 8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2" name="Text Box 8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3" name="Text Box 8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4" name="Text Box 8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5" name="Text Box 9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6" name="Text Box 9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7" name="Text Box 9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8" name="Text Box 9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29" name="Text Box 9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0" name="Text Box 9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1" name="Text Box 9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2" name="Text Box 9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3" name="Text Box 9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4" name="Text Box 9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5" name="Text Box 10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6" name="Text Box 10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7" name="Text Box 10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8" name="Text Box 10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39" name="Text Box 10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0" name="Text Box 10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1" name="Text Box 10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2" name="Text Box 10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3" name="Text Box 10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4" name="Text Box 10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5" name="Text Box 11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6" name="Text Box 11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7" name="Text Box 11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8" name="Text Box 11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49" name="Text Box 11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0" name="Text Box 11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1" name="Text Box 11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2" name="Text Box 11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3" name="Text Box 11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4" name="Text Box 11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5" name="Text Box 12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6" name="Text Box 12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7" name="Text Box 12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8" name="Text Box 12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59" name="Text Box 12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0" name="Text Box 12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1" name="Text Box 12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2" name="Text Box 12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3" name="Text Box 12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4" name="Text Box 12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5" name="Text Box 13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6" name="Text Box 13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7" name="Text Box 13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8" name="Text Box 13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69" name="Text Box 13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0" name="Text Box 13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1" name="Text Box 13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2" name="Text Box 13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3" name="Text Box 13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4" name="Text Box 13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5" name="Text Box 14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6" name="Text Box 14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7" name="Text Box 14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8" name="Text Box 14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79" name="Text Box 14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0" name="Text Box 14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1" name="Text Box 14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2" name="Text Box 14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3" name="Text Box 14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4" name="Text Box 14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5" name="Text Box 15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6" name="Text Box 15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7" name="Text Box 15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8" name="Text Box 15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89" name="Text Box 15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0" name="Text Box 15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1" name="Text Box 15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2" name="Text Box 15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3" name="Text Box 15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4" name="Text Box 15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5" name="Text Box 16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6" name="Text Box 16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7" name="Text Box 16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8" name="Text Box 16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099" name="Text Box 16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0" name="Text Box 16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1" name="Text Box 16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2" name="Text Box 16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3" name="Text Box 16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4" name="Text Box 16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5" name="Text Box 17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6" name="Text Box 17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7" name="Text Box 17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8" name="Text Box 17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09" name="Text Box 17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0" name="Text Box 17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1" name="Text Box 17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2" name="Text Box 17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3" name="Text Box 17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4" name="Text Box 17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5" name="Text Box 18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6" name="Text Box 18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7" name="Text Box 18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8" name="Text Box 18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19" name="Text Box 18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0" name="Text Box 18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1" name="Text Box 18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2" name="Text Box 18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3" name="Text Box 18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4" name="Text Box 18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5" name="Text Box 19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6" name="Text Box 19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7" name="Text Box 19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8" name="Text Box 19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29" name="Text Box 19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0" name="Text Box 19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1" name="Text Box 19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2" name="Text Box 19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3" name="Text Box 19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4" name="Text Box 19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5" name="Text Box 20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6" name="Text Box 20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7" name="Text Box 20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8" name="Text Box 20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39" name="Text Box 20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0" name="Text Box 20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1" name="Text Box 20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2" name="Text Box 20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3" name="Text Box 20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4" name="Text Box 20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5" name="Text Box 21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6" name="Text Box 21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7" name="Text Box 21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8" name="Text Box 21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49" name="Text Box 21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0" name="Text Box 21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1" name="Text Box 21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2" name="Text Box 21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3" name="Text Box 21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4" name="Text Box 21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5" name="Text Box 22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6" name="Text Box 22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7" name="Text Box 22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8" name="Text Box 22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59" name="Text Box 22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0" name="Text Box 22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1" name="Text Box 22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2" name="Text Box 22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3" name="Text Box 22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4" name="Text Box 22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5" name="Text Box 23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6" name="Text Box 23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7" name="Text Box 23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8" name="Text Box 23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69" name="Text Box 23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0" name="Text Box 23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1" name="Text Box 23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2" name="Text Box 23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3" name="Text Box 23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4" name="Text Box 23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5" name="Text Box 24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6" name="Text Box 24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7" name="Text Box 24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8" name="Text Box 24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79" name="Text Box 24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0" name="Text Box 24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1" name="Text Box 24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2" name="Text Box 24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3" name="Text Box 24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4" name="Text Box 24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5" name="Text Box 25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6" name="Text Box 25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7" name="Text Box 25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8" name="Text Box 25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89" name="Text Box 25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0" name="Text Box 25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1" name="Text Box 25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2" name="Text Box 25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3" name="Text Box 25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4" name="Text Box 25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5" name="Text Box 26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6" name="Text Box 26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7" name="Text Box 26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8" name="Text Box 26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199" name="Text Box 26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0" name="Text Box 26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1" name="Text Box 26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2" name="Text Box 26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3" name="Text Box 26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4" name="Text Box 26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5" name="Text Box 27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6" name="Text Box 27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7" name="Text Box 27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8" name="Text Box 27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09" name="Text Box 27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0" name="Text Box 27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1" name="Text Box 27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2" name="Text Box 27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3" name="Text Box 27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4" name="Text Box 27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5" name="Text Box 28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6" name="Text Box 28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7" name="Text Box 28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8" name="Text Box 28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19" name="Text Box 28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0" name="Text Box 28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1" name="Text Box 28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2" name="Text Box 28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3" name="Text Box 28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4" name="Text Box 28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5" name="Text Box 29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6" name="Text Box 29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7" name="Text Box 29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8" name="Text Box 29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29" name="Text Box 29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0" name="Text Box 29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1" name="Text Box 29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2" name="Text Box 29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3" name="Text Box 29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4" name="Text Box 29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5" name="Text Box 30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6" name="Text Box 30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7" name="Text Box 30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8" name="Text Box 30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39" name="Text Box 30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0" name="Text Box 30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1" name="Text Box 30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2" name="Text Box 30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3" name="Text Box 30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4" name="Text Box 30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5" name="Text Box 31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6" name="Text Box 31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7" name="Text Box 31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8" name="Text Box 31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49" name="Text Box 31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0" name="Text Box 31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1" name="Text Box 31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2" name="Text Box 31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3" name="Text Box 31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4" name="Text Box 31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5" name="Text Box 32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6" name="Text Box 32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7" name="Text Box 32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8" name="Text Box 32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59" name="Text Box 32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0" name="Text Box 32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1" name="Text Box 32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2" name="Text Box 32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3" name="Text Box 32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4" name="Text Box 32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5" name="Text Box 33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6" name="Text Box 33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7" name="Text Box 33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8" name="Text Box 33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69" name="Text Box 33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0" name="Text Box 33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1" name="Text Box 33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2" name="Text Box 33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3" name="Text Box 33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4" name="Text Box 33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5" name="Text Box 34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6" name="Text Box 34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7" name="Text Box 34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8" name="Text Box 34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79" name="Text Box 34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0" name="Text Box 34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1" name="Text Box 34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2" name="Text Box 34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3" name="Text Box 34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4" name="Text Box 34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5" name="Text Box 35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6" name="Text Box 35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7" name="Text Box 35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8" name="Text Box 35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89" name="Text Box 35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0" name="Text Box 35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1" name="Text Box 35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2" name="Text Box 35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3" name="Text Box 35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4" name="Text Box 35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5" name="Text Box 36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6" name="Text Box 36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7" name="Text Box 36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8" name="Text Box 36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299" name="Text Box 36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0" name="Text Box 36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1" name="Text Box 36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2" name="Text Box 36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3" name="Text Box 36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4" name="Text Box 36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5" name="Text Box 37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6" name="Text Box 37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7" name="Text Box 37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8" name="Text Box 37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09" name="Text Box 37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0" name="Text Box 37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1" name="Text Box 37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2" name="Text Box 37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3" name="Text Box 37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4" name="Text Box 37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5" name="Text Box 38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6" name="Text Box 38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7" name="Text Box 38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8" name="Text Box 38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19" name="Text Box 38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0" name="Text Box 38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1" name="Text Box 38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2" name="Text Box 38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3" name="Text Box 38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4" name="Text Box 38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5" name="Text Box 39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6" name="Text Box 39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7" name="Text Box 39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8" name="Text Box 39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29" name="Text Box 39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0" name="Text Box 39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1" name="Text Box 39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2" name="Text Box 39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3" name="Text Box 39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4" name="Text Box 39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5" name="Text Box 40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6" name="Text Box 40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7" name="Text Box 40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8" name="Text Box 40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39" name="Text Box 40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0" name="Text Box 40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1" name="Text Box 40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2" name="Text Box 40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3" name="Text Box 40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4" name="Text Box 40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5" name="Text Box 41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6" name="Text Box 41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7" name="Text Box 41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8" name="Text Box 41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49" name="Text Box 41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0" name="Text Box 41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1" name="Text Box 41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2" name="Text Box 41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3" name="Text Box 41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4" name="Text Box 41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5" name="Text Box 42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6" name="Text Box 42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7" name="Text Box 42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8" name="Text Box 42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59" name="Text Box 42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0" name="Text Box 42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1" name="Text Box 42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2" name="Text Box 42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3" name="Text Box 42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4" name="Text Box 42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5" name="Text Box 43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6" name="Text Box 43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7" name="Text Box 43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8" name="Text Box 43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69" name="Text Box 43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0" name="Text Box 43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1" name="Text Box 43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2" name="Text Box 43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3" name="Text Box 43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4" name="Text Box 43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5" name="Text Box 44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6" name="Text Box 44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7" name="Text Box 44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8" name="Text Box 44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79" name="Text Box 44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0" name="Text Box 44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1" name="Text Box 44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2" name="Text Box 44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3" name="Text Box 44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4" name="Text Box 44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5" name="Text Box 45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6" name="Text Box 45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7" name="Text Box 45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8" name="Text Box 45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89" name="Text Box 45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0" name="Text Box 45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1" name="Text Box 45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2" name="Text Box 45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3" name="Text Box 45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4" name="Text Box 45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5" name="Text Box 46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6" name="Text Box 46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7" name="Text Box 46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8" name="Text Box 46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399" name="Text Box 46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0" name="Text Box 46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1" name="Text Box 46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2" name="Text Box 46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3" name="Text Box 46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4" name="Text Box 46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5" name="Text Box 47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6" name="Text Box 47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7" name="Text Box 47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8" name="Text Box 47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09" name="Text Box 47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0" name="Text Box 47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1" name="Text Box 47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2" name="Text Box 47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3" name="Text Box 47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4" name="Text Box 47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5" name="Text Box 48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6" name="Text Box 48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7" name="Text Box 48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8" name="Text Box 48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19" name="Text Box 48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0" name="Text Box 48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1" name="Text Box 48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2" name="Text Box 48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3" name="Text Box 48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4" name="Text Box 48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5" name="Text Box 49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6" name="Text Box 49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7" name="Text Box 49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8" name="Text Box 49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29" name="Text Box 49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0" name="Text Box 49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1" name="Text Box 49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2" name="Text Box 49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3" name="Text Box 49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4" name="Text Box 49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5" name="Text Box 50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6" name="Text Box 50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7" name="Text Box 50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8" name="Text Box 50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39" name="Text Box 50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0" name="Text Box 50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1" name="Text Box 50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2" name="Text Box 50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3" name="Text Box 50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4" name="Text Box 50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5" name="Text Box 51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6" name="Text Box 51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7" name="Text Box 51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8" name="Text Box 51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49" name="Text Box 51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0" name="Text Box 51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1" name="Text Box 51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2" name="Text Box 51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3" name="Text Box 51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4" name="Text Box 51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5" name="Text Box 52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6" name="Text Box 52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7" name="Text Box 52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8" name="Text Box 52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59" name="Text Box 52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0" name="Text Box 52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1" name="Text Box 52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2" name="Text Box 52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3" name="Text Box 52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4" name="Text Box 52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5" name="Text Box 53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6" name="Text Box 53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7" name="Text Box 53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8" name="Text Box 53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69" name="Text Box 53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0" name="Text Box 53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1" name="Text Box 53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2" name="Text Box 53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3" name="Text Box 53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4" name="Text Box 53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5" name="Text Box 54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6" name="Text Box 54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7" name="Text Box 54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8" name="Text Box 54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79" name="Text Box 54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0" name="Text Box 54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1" name="Text Box 54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2" name="Text Box 54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3" name="Text Box 54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4" name="Text Box 54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5" name="Text Box 55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6" name="Text Box 55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7" name="Text Box 55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8" name="Text Box 55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89" name="Text Box 55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0" name="Text Box 55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1" name="Text Box 55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2" name="Text Box 55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3" name="Text Box 55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4" name="Text Box 55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5" name="Text Box 56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6" name="Text Box 56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7" name="Text Box 56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8" name="Text Box 56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499" name="Text Box 56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0" name="Text Box 56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1" name="Text Box 56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2" name="Text Box 56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3" name="Text Box 56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4" name="Text Box 56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5" name="Text Box 57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6" name="Text Box 57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7" name="Text Box 57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8" name="Text Box 57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09" name="Text Box 57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0" name="Text Box 57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1" name="Text Box 57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2" name="Text Box 57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3" name="Text Box 57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4" name="Text Box 57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5" name="Text Box 58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6" name="Text Box 58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7" name="Text Box 58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8" name="Text Box 58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19" name="Text Box 58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0" name="Text Box 58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1" name="Text Box 58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2" name="Text Box 58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3" name="Text Box 58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4" name="Text Box 58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5" name="Text Box 59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6" name="Text Box 59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7" name="Text Box 59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8" name="Text Box 59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29" name="Text Box 59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0" name="Text Box 59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1" name="Text Box 596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2" name="Text Box 597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3" name="Text Box 598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4" name="Text Box 599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5" name="Text Box 600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6" name="Text Box 601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7" name="Text Box 602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8" name="Text Box 603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39" name="Text Box 604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106680</xdr:colOff>
      <xdr:row>5</xdr:row>
      <xdr:rowOff>204107</xdr:rowOff>
    </xdr:to>
    <xdr:sp macro="" textlink="">
      <xdr:nvSpPr>
        <xdr:cNvPr id="3540" name="Text Box 605"/>
        <xdr:cNvSpPr txBox="1">
          <a:spLocks noChangeArrowheads="1"/>
        </xdr:cNvSpPr>
      </xdr:nvSpPr>
      <xdr:spPr>
        <a:xfrm>
          <a:off x="9420225" y="4267200"/>
          <a:ext cx="10668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0</xdr:colOff>
      <xdr:row>11</xdr:row>
      <xdr:rowOff>7620</xdr:rowOff>
    </xdr:to>
    <xdr:sp macro="" textlink="">
      <xdr:nvSpPr>
        <xdr:cNvPr id="3541" name="Text Box 570"/>
        <xdr:cNvSpPr txBox="1">
          <a:spLocks noChangeArrowheads="1"/>
        </xdr:cNvSpPr>
      </xdr:nvSpPr>
      <xdr:spPr>
        <a:xfrm>
          <a:off x="5238750" y="51244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0</xdr:colOff>
      <xdr:row>11</xdr:row>
      <xdr:rowOff>7620</xdr:rowOff>
    </xdr:to>
    <xdr:sp macro="" textlink="">
      <xdr:nvSpPr>
        <xdr:cNvPr id="3542" name="Text Box 571"/>
        <xdr:cNvSpPr txBox="1">
          <a:spLocks noChangeArrowheads="1"/>
        </xdr:cNvSpPr>
      </xdr:nvSpPr>
      <xdr:spPr>
        <a:xfrm>
          <a:off x="5238750" y="51244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0</xdr:colOff>
      <xdr:row>11</xdr:row>
      <xdr:rowOff>7620</xdr:rowOff>
    </xdr:to>
    <xdr:sp macro="" textlink="">
      <xdr:nvSpPr>
        <xdr:cNvPr id="3543" name="Text Box 572"/>
        <xdr:cNvSpPr txBox="1">
          <a:spLocks noChangeArrowheads="1"/>
        </xdr:cNvSpPr>
      </xdr:nvSpPr>
      <xdr:spPr>
        <a:xfrm>
          <a:off x="5238750" y="51244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106680</xdr:colOff>
      <xdr:row>8</xdr:row>
      <xdr:rowOff>28575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8953500" y="560070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99060</xdr:colOff>
      <xdr:row>9</xdr:row>
      <xdr:rowOff>229870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8391525" y="600075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99060</xdr:colOff>
      <xdr:row>9</xdr:row>
      <xdr:rowOff>229870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8391525" y="600075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99060</xdr:colOff>
      <xdr:row>9</xdr:row>
      <xdr:rowOff>229870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8391525" y="600075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133"/>
  <sheetViews>
    <sheetView tabSelected="1" zoomScaleNormal="100" zoomScaleSheetLayoutView="100" workbookViewId="0">
      <selection activeCell="C128" sqref="C128"/>
    </sheetView>
  </sheetViews>
  <sheetFormatPr defaultColWidth="9.140625" defaultRowHeight="15" x14ac:dyDescent="0.25"/>
  <cols>
    <col min="1" max="1" width="3.85546875" style="56" customWidth="1"/>
    <col min="2" max="2" width="9.7109375" style="57" customWidth="1"/>
    <col min="3" max="3" width="68.85546875" style="54" customWidth="1"/>
    <col min="4" max="7" width="4.7109375" style="54" customWidth="1"/>
    <col min="8" max="8" width="5.7109375" style="54" customWidth="1"/>
    <col min="9" max="9" width="5.42578125" style="54" customWidth="1"/>
    <col min="10" max="10" width="8.42578125" style="54" customWidth="1"/>
    <col min="11" max="11" width="9" style="54" customWidth="1"/>
    <col min="12" max="12" width="5.5703125" style="54" customWidth="1"/>
    <col min="13" max="13" width="6.7109375" style="54" customWidth="1"/>
    <col min="14" max="14" width="9" style="54" customWidth="1"/>
    <col min="15" max="15" width="8.85546875" style="54" customWidth="1"/>
    <col min="16" max="16" width="8.42578125" style="69" customWidth="1"/>
    <col min="17" max="17" width="8.140625" style="69" customWidth="1"/>
    <col min="18" max="18" width="8.140625" style="54" customWidth="1"/>
    <col min="19" max="19" width="3.42578125" style="54" customWidth="1"/>
    <col min="20" max="20" width="4.140625" style="54" customWidth="1"/>
    <col min="21" max="21" width="5" style="54" customWidth="1"/>
    <col min="22" max="22" width="4.85546875" style="54" customWidth="1"/>
    <col min="23" max="23" width="5.5703125" style="54" customWidth="1"/>
    <col min="24" max="24" width="6.85546875" style="54" customWidth="1"/>
    <col min="25" max="25" width="3.85546875" style="54" customWidth="1"/>
    <col min="26" max="30" width="9.140625" style="55"/>
    <col min="31" max="16384" width="9.140625" style="54"/>
  </cols>
  <sheetData>
    <row r="1" spans="1:30" ht="15.75" x14ac:dyDescent="0.25">
      <c r="A1" s="58" t="s">
        <v>141</v>
      </c>
    </row>
    <row r="2" spans="1:30" ht="16.5" thickBot="1" x14ac:dyDescent="0.3">
      <c r="A2" s="58" t="s">
        <v>45</v>
      </c>
    </row>
    <row r="3" spans="1:30" ht="15" customHeight="1" x14ac:dyDescent="0.25">
      <c r="A3" s="565" t="s">
        <v>0</v>
      </c>
      <c r="B3" s="568" t="s">
        <v>142</v>
      </c>
      <c r="C3" s="571" t="s">
        <v>143</v>
      </c>
      <c r="D3" s="574" t="s">
        <v>1</v>
      </c>
      <c r="E3" s="574" t="s">
        <v>2</v>
      </c>
      <c r="F3" s="577" t="s">
        <v>3</v>
      </c>
      <c r="G3" s="577" t="s">
        <v>4</v>
      </c>
      <c r="H3" s="580" t="s">
        <v>5</v>
      </c>
      <c r="I3" s="580"/>
      <c r="J3" s="580"/>
      <c r="K3" s="580"/>
      <c r="L3" s="582" t="s">
        <v>6</v>
      </c>
      <c r="M3" s="582"/>
      <c r="N3" s="582"/>
      <c r="O3" s="582"/>
      <c r="P3" s="582"/>
      <c r="Q3" s="582"/>
      <c r="R3" s="574" t="s">
        <v>7</v>
      </c>
      <c r="S3" s="574" t="s">
        <v>8</v>
      </c>
      <c r="T3" s="587" t="s">
        <v>52</v>
      </c>
      <c r="U3" s="587"/>
      <c r="V3" s="587" t="s">
        <v>31</v>
      </c>
      <c r="W3" s="587"/>
      <c r="X3" s="589" t="s">
        <v>11</v>
      </c>
      <c r="Y3" s="592" t="s">
        <v>12</v>
      </c>
    </row>
    <row r="4" spans="1:30" ht="22.5" customHeight="1" x14ac:dyDescent="0.25">
      <c r="A4" s="566"/>
      <c r="B4" s="569"/>
      <c r="C4" s="572"/>
      <c r="D4" s="575"/>
      <c r="E4" s="575"/>
      <c r="F4" s="578"/>
      <c r="G4" s="578"/>
      <c r="H4" s="581"/>
      <c r="I4" s="581"/>
      <c r="J4" s="581"/>
      <c r="K4" s="581"/>
      <c r="L4" s="583"/>
      <c r="M4" s="583"/>
      <c r="N4" s="583"/>
      <c r="O4" s="583"/>
      <c r="P4" s="583"/>
      <c r="Q4" s="583"/>
      <c r="R4" s="575"/>
      <c r="S4" s="575"/>
      <c r="T4" s="588"/>
      <c r="U4" s="588"/>
      <c r="V4" s="588"/>
      <c r="W4" s="588"/>
      <c r="X4" s="590"/>
      <c r="Y4" s="593"/>
    </row>
    <row r="5" spans="1:30" ht="23.25" customHeight="1" x14ac:dyDescent="0.25">
      <c r="A5" s="566"/>
      <c r="B5" s="569"/>
      <c r="C5" s="572"/>
      <c r="D5" s="575"/>
      <c r="E5" s="575"/>
      <c r="F5" s="578"/>
      <c r="G5" s="578"/>
      <c r="H5" s="581"/>
      <c r="I5" s="581"/>
      <c r="J5" s="581"/>
      <c r="K5" s="581"/>
      <c r="L5" s="583"/>
      <c r="M5" s="583"/>
      <c r="N5" s="583"/>
      <c r="O5" s="583"/>
      <c r="P5" s="583"/>
      <c r="Q5" s="583"/>
      <c r="R5" s="575"/>
      <c r="S5" s="575"/>
      <c r="T5" s="588"/>
      <c r="U5" s="588"/>
      <c r="V5" s="588"/>
      <c r="W5" s="588"/>
      <c r="X5" s="590"/>
      <c r="Y5" s="593"/>
    </row>
    <row r="6" spans="1:30" ht="46.5" customHeight="1" x14ac:dyDescent="0.25">
      <c r="A6" s="566"/>
      <c r="B6" s="569"/>
      <c r="C6" s="572"/>
      <c r="D6" s="575"/>
      <c r="E6" s="575"/>
      <c r="F6" s="578"/>
      <c r="G6" s="578"/>
      <c r="H6" s="584" t="s">
        <v>144</v>
      </c>
      <c r="I6" s="584"/>
      <c r="J6" s="584"/>
      <c r="K6" s="584"/>
      <c r="L6" s="584" t="s">
        <v>144</v>
      </c>
      <c r="M6" s="584"/>
      <c r="N6" s="584"/>
      <c r="O6" s="584"/>
      <c r="P6" s="585" t="s">
        <v>145</v>
      </c>
      <c r="Q6" s="585" t="s">
        <v>146</v>
      </c>
      <c r="R6" s="575"/>
      <c r="S6" s="575"/>
      <c r="T6" s="595" t="s">
        <v>15</v>
      </c>
      <c r="U6" s="597" t="s">
        <v>16</v>
      </c>
      <c r="V6" s="599" t="s">
        <v>17</v>
      </c>
      <c r="W6" s="595" t="s">
        <v>18</v>
      </c>
      <c r="X6" s="590"/>
      <c r="Y6" s="593"/>
    </row>
    <row r="7" spans="1:30" ht="43.5" customHeight="1" thickBot="1" x14ac:dyDescent="0.3">
      <c r="A7" s="567"/>
      <c r="B7" s="570"/>
      <c r="C7" s="573"/>
      <c r="D7" s="576"/>
      <c r="E7" s="576"/>
      <c r="F7" s="579"/>
      <c r="G7" s="579"/>
      <c r="H7" s="508" t="s">
        <v>23</v>
      </c>
      <c r="I7" s="508" t="s">
        <v>24</v>
      </c>
      <c r="J7" s="508" t="s">
        <v>25</v>
      </c>
      <c r="K7" s="508" t="s">
        <v>26</v>
      </c>
      <c r="L7" s="508" t="s">
        <v>23</v>
      </c>
      <c r="M7" s="508" t="s">
        <v>24</v>
      </c>
      <c r="N7" s="508" t="s">
        <v>25</v>
      </c>
      <c r="O7" s="508" t="s">
        <v>26</v>
      </c>
      <c r="P7" s="586"/>
      <c r="Q7" s="586"/>
      <c r="R7" s="576"/>
      <c r="S7" s="576"/>
      <c r="T7" s="596"/>
      <c r="U7" s="598"/>
      <c r="V7" s="600"/>
      <c r="W7" s="596"/>
      <c r="X7" s="591"/>
      <c r="Y7" s="594"/>
    </row>
    <row r="8" spans="1:30" ht="15.75" thickBot="1" x14ac:dyDescent="0.3">
      <c r="A8" s="514">
        <v>1</v>
      </c>
      <c r="B8" s="515">
        <v>2</v>
      </c>
      <c r="C8" s="516">
        <v>3</v>
      </c>
      <c r="D8" s="516">
        <v>4</v>
      </c>
      <c r="E8" s="516">
        <v>5</v>
      </c>
      <c r="F8" s="517">
        <v>6</v>
      </c>
      <c r="G8" s="516">
        <v>7</v>
      </c>
      <c r="H8" s="517">
        <v>8</v>
      </c>
      <c r="I8" s="516">
        <v>9</v>
      </c>
      <c r="J8" s="515">
        <v>10</v>
      </c>
      <c r="K8" s="516">
        <v>11</v>
      </c>
      <c r="L8" s="515">
        <v>12</v>
      </c>
      <c r="M8" s="516">
        <v>13</v>
      </c>
      <c r="N8" s="516">
        <v>14</v>
      </c>
      <c r="O8" s="516">
        <v>15</v>
      </c>
      <c r="P8" s="518">
        <v>16</v>
      </c>
      <c r="Q8" s="519">
        <v>17</v>
      </c>
      <c r="R8" s="515">
        <v>18</v>
      </c>
      <c r="S8" s="516">
        <v>19</v>
      </c>
      <c r="T8" s="516">
        <v>20</v>
      </c>
      <c r="U8" s="516">
        <v>21</v>
      </c>
      <c r="V8" s="517">
        <v>22</v>
      </c>
      <c r="W8" s="516">
        <v>23</v>
      </c>
      <c r="X8" s="520">
        <v>24</v>
      </c>
      <c r="Y8" s="521">
        <v>25</v>
      </c>
    </row>
    <row r="9" spans="1:30" s="60" customFormat="1" ht="15" customHeight="1" x14ac:dyDescent="0.25">
      <c r="A9" s="522"/>
      <c r="B9" s="73"/>
      <c r="C9" s="510" t="s">
        <v>147</v>
      </c>
      <c r="D9" s="509"/>
      <c r="E9" s="509"/>
      <c r="F9" s="509"/>
      <c r="G9" s="509"/>
      <c r="H9" s="511"/>
      <c r="I9" s="511"/>
      <c r="J9" s="511"/>
      <c r="K9" s="511"/>
      <c r="L9" s="512"/>
      <c r="M9" s="512"/>
      <c r="N9" s="512"/>
      <c r="O9" s="512"/>
      <c r="P9" s="513"/>
      <c r="Q9" s="513"/>
      <c r="R9" s="512"/>
      <c r="S9" s="512"/>
      <c r="T9" s="512"/>
      <c r="U9" s="512"/>
      <c r="V9" s="512"/>
      <c r="W9" s="512"/>
      <c r="X9" s="512"/>
      <c r="Y9" s="523"/>
      <c r="AC9" s="61"/>
      <c r="AD9" s="61"/>
    </row>
    <row r="10" spans="1:30" s="60" customFormat="1" ht="15" customHeight="1" x14ac:dyDescent="0.25">
      <c r="A10" s="524"/>
      <c r="B10" s="73"/>
      <c r="C10" s="75" t="s">
        <v>32</v>
      </c>
      <c r="D10" s="72"/>
      <c r="E10" s="72"/>
      <c r="F10" s="72"/>
      <c r="G10" s="72"/>
      <c r="H10" s="74"/>
      <c r="I10" s="74"/>
      <c r="J10" s="74"/>
      <c r="K10" s="74"/>
      <c r="L10" s="59"/>
      <c r="M10" s="59"/>
      <c r="N10" s="59"/>
      <c r="O10" s="59"/>
      <c r="P10" s="70"/>
      <c r="Q10" s="70"/>
      <c r="R10" s="59"/>
      <c r="S10" s="59"/>
      <c r="T10" s="59"/>
      <c r="U10" s="59"/>
      <c r="V10" s="59"/>
      <c r="W10" s="59"/>
      <c r="X10" s="59"/>
      <c r="Y10" s="523"/>
      <c r="AC10" s="61"/>
      <c r="AD10" s="61"/>
    </row>
    <row r="11" spans="1:30" s="61" customFormat="1" ht="15" customHeight="1" x14ac:dyDescent="0.25">
      <c r="A11" s="525"/>
      <c r="B11" s="77"/>
      <c r="C11" s="78" t="s">
        <v>61</v>
      </c>
      <c r="D11" s="76"/>
      <c r="E11" s="76"/>
      <c r="F11" s="76"/>
      <c r="G11" s="76"/>
      <c r="H11" s="79"/>
      <c r="I11" s="79"/>
      <c r="J11" s="79"/>
      <c r="K11" s="79"/>
      <c r="L11" s="62"/>
      <c r="M11" s="62"/>
      <c r="N11" s="62"/>
      <c r="O11" s="62"/>
      <c r="P11" s="71"/>
      <c r="Q11" s="71"/>
      <c r="R11" s="62"/>
      <c r="S11" s="62"/>
      <c r="T11" s="62"/>
      <c r="U11" s="62"/>
      <c r="V11" s="62"/>
      <c r="W11" s="62"/>
      <c r="X11" s="62"/>
      <c r="Y11" s="526"/>
    </row>
    <row r="12" spans="1:30" s="61" customFormat="1" x14ac:dyDescent="0.25">
      <c r="A12" s="525"/>
      <c r="B12" s="80"/>
      <c r="C12" s="81" t="s">
        <v>148</v>
      </c>
      <c r="D12" s="76"/>
      <c r="E12" s="76"/>
      <c r="F12" s="76"/>
      <c r="G12" s="76"/>
      <c r="H12" s="79"/>
      <c r="I12" s="79"/>
      <c r="J12" s="79"/>
      <c r="K12" s="79"/>
      <c r="L12" s="62"/>
      <c r="M12" s="62"/>
      <c r="N12" s="62"/>
      <c r="O12" s="62"/>
      <c r="P12" s="71"/>
      <c r="Q12" s="71"/>
      <c r="R12" s="62"/>
      <c r="S12" s="62"/>
      <c r="T12" s="62"/>
      <c r="U12" s="62"/>
      <c r="V12" s="62"/>
      <c r="W12" s="62"/>
      <c r="X12" s="62"/>
      <c r="Y12" s="526"/>
    </row>
    <row r="13" spans="1:30" s="61" customFormat="1" x14ac:dyDescent="0.25">
      <c r="A13" s="525"/>
      <c r="B13" s="80"/>
      <c r="C13" s="81" t="s">
        <v>149</v>
      </c>
      <c r="D13" s="76"/>
      <c r="E13" s="76"/>
      <c r="F13" s="76"/>
      <c r="G13" s="76"/>
      <c r="H13" s="79"/>
      <c r="I13" s="79"/>
      <c r="J13" s="79"/>
      <c r="K13" s="79"/>
      <c r="L13" s="62"/>
      <c r="M13" s="62"/>
      <c r="N13" s="62"/>
      <c r="O13" s="62"/>
      <c r="P13" s="71"/>
      <c r="Q13" s="71"/>
      <c r="R13" s="62"/>
      <c r="S13" s="62"/>
      <c r="T13" s="62"/>
      <c r="U13" s="62"/>
      <c r="V13" s="62"/>
      <c r="W13" s="62"/>
      <c r="X13" s="62"/>
      <c r="Y13" s="526"/>
    </row>
    <row r="14" spans="1:30" s="61" customFormat="1" x14ac:dyDescent="0.25">
      <c r="A14" s="527">
        <v>1</v>
      </c>
      <c r="B14" s="83" t="s">
        <v>110</v>
      </c>
      <c r="C14" s="84" t="s">
        <v>150</v>
      </c>
      <c r="D14" s="76" t="s">
        <v>28</v>
      </c>
      <c r="E14" s="76">
        <v>19</v>
      </c>
      <c r="F14" s="76">
        <v>40</v>
      </c>
      <c r="G14" s="76" t="s">
        <v>151</v>
      </c>
      <c r="H14" s="79"/>
      <c r="I14" s="79"/>
      <c r="J14" s="79">
        <v>117</v>
      </c>
      <c r="K14" s="79">
        <f t="shared" ref="K14:K31" si="0">H14+I14+J14</f>
        <v>117</v>
      </c>
      <c r="L14" s="85">
        <f>H14</f>
        <v>0</v>
      </c>
      <c r="M14" s="85">
        <f>I14</f>
        <v>0</v>
      </c>
      <c r="N14" s="85">
        <f>J14</f>
        <v>117</v>
      </c>
      <c r="O14" s="86">
        <f t="shared" ref="O14:O31" si="1">L14+M14+N14</f>
        <v>117</v>
      </c>
      <c r="P14" s="71">
        <f t="shared" ref="P14:P31" si="2">((O14/W14)*V14)/1000</f>
        <v>3.722727272727273E-3</v>
      </c>
      <c r="Q14" s="71">
        <f t="shared" ref="Q14:Q31" si="3">(O14*X14)/1000</f>
        <v>2.6441999999999998E-3</v>
      </c>
      <c r="R14" s="87" t="s">
        <v>47</v>
      </c>
      <c r="S14" s="62"/>
      <c r="T14" s="62"/>
      <c r="U14" s="62"/>
      <c r="V14" s="82">
        <v>28</v>
      </c>
      <c r="W14" s="82">
        <v>880</v>
      </c>
      <c r="X14" s="82">
        <v>2.2599999999999999E-2</v>
      </c>
      <c r="Y14" s="526"/>
    </row>
    <row r="15" spans="1:30" s="61" customFormat="1" x14ac:dyDescent="0.25">
      <c r="A15" s="527">
        <v>2</v>
      </c>
      <c r="B15" s="83" t="s">
        <v>110</v>
      </c>
      <c r="C15" s="84" t="s">
        <v>150</v>
      </c>
      <c r="D15" s="76" t="s">
        <v>28</v>
      </c>
      <c r="E15" s="76" t="s">
        <v>68</v>
      </c>
      <c r="F15" s="76">
        <v>40</v>
      </c>
      <c r="G15" s="76">
        <v>189</v>
      </c>
      <c r="H15" s="79"/>
      <c r="I15" s="79"/>
      <c r="J15" s="79">
        <v>860</v>
      </c>
      <c r="K15" s="79">
        <f t="shared" si="0"/>
        <v>860</v>
      </c>
      <c r="L15" s="85">
        <f t="shared" ref="L15:N30" si="4">H15</f>
        <v>0</v>
      </c>
      <c r="M15" s="85">
        <f t="shared" si="4"/>
        <v>0</v>
      </c>
      <c r="N15" s="85">
        <f t="shared" si="4"/>
        <v>860</v>
      </c>
      <c r="O15" s="86">
        <f t="shared" si="1"/>
        <v>860</v>
      </c>
      <c r="P15" s="71">
        <f t="shared" si="2"/>
        <v>2.7363636363636364E-2</v>
      </c>
      <c r="Q15" s="71">
        <f t="shared" si="3"/>
        <v>1.9435999999999998E-2</v>
      </c>
      <c r="R15" s="87" t="s">
        <v>47</v>
      </c>
      <c r="S15" s="62"/>
      <c r="T15" s="62"/>
      <c r="U15" s="62"/>
      <c r="V15" s="82">
        <v>28</v>
      </c>
      <c r="W15" s="82">
        <v>880</v>
      </c>
      <c r="X15" s="82">
        <v>2.2599999999999999E-2</v>
      </c>
      <c r="Y15" s="526"/>
    </row>
    <row r="16" spans="1:30" s="61" customFormat="1" x14ac:dyDescent="0.25">
      <c r="A16" s="528">
        <v>3</v>
      </c>
      <c r="B16" s="89" t="s">
        <v>110</v>
      </c>
      <c r="C16" s="84" t="s">
        <v>150</v>
      </c>
      <c r="D16" s="76" t="s">
        <v>28</v>
      </c>
      <c r="E16" s="76" t="s">
        <v>152</v>
      </c>
      <c r="F16" s="76">
        <v>44</v>
      </c>
      <c r="G16" s="76">
        <v>46</v>
      </c>
      <c r="H16" s="79"/>
      <c r="I16" s="79"/>
      <c r="J16" s="79">
        <v>14520</v>
      </c>
      <c r="K16" s="79">
        <f t="shared" si="0"/>
        <v>14520</v>
      </c>
      <c r="L16" s="85">
        <f t="shared" si="4"/>
        <v>0</v>
      </c>
      <c r="M16" s="85">
        <f t="shared" si="4"/>
        <v>0</v>
      </c>
      <c r="N16" s="85">
        <f t="shared" si="4"/>
        <v>14520</v>
      </c>
      <c r="O16" s="86">
        <f t="shared" si="1"/>
        <v>14520</v>
      </c>
      <c r="P16" s="71">
        <f t="shared" si="2"/>
        <v>0.46200000000000002</v>
      </c>
      <c r="Q16" s="71">
        <f t="shared" si="3"/>
        <v>0.328152</v>
      </c>
      <c r="R16" s="87" t="s">
        <v>47</v>
      </c>
      <c r="S16" s="62"/>
      <c r="T16" s="62"/>
      <c r="U16" s="62"/>
      <c r="V16" s="82">
        <v>28</v>
      </c>
      <c r="W16" s="88">
        <v>880</v>
      </c>
      <c r="X16" s="88">
        <v>2.2599999999999999E-2</v>
      </c>
      <c r="Y16" s="526"/>
    </row>
    <row r="17" spans="1:25" s="61" customFormat="1" x14ac:dyDescent="0.25">
      <c r="A17" s="527">
        <v>4</v>
      </c>
      <c r="B17" s="83" t="s">
        <v>110</v>
      </c>
      <c r="C17" s="84" t="s">
        <v>150</v>
      </c>
      <c r="D17" s="76" t="s">
        <v>28</v>
      </c>
      <c r="E17" s="76" t="s">
        <v>113</v>
      </c>
      <c r="F17" s="76">
        <v>44</v>
      </c>
      <c r="G17" s="76">
        <v>46</v>
      </c>
      <c r="H17" s="79"/>
      <c r="I17" s="79"/>
      <c r="J17" s="79">
        <v>56280</v>
      </c>
      <c r="K17" s="79">
        <f t="shared" si="0"/>
        <v>56280</v>
      </c>
      <c r="L17" s="85">
        <f t="shared" si="4"/>
        <v>0</v>
      </c>
      <c r="M17" s="85">
        <f t="shared" si="4"/>
        <v>0</v>
      </c>
      <c r="N17" s="85">
        <f t="shared" si="4"/>
        <v>56280</v>
      </c>
      <c r="O17" s="86">
        <f t="shared" si="1"/>
        <v>56280</v>
      </c>
      <c r="P17" s="71">
        <f t="shared" si="2"/>
        <v>1.7907272727272727</v>
      </c>
      <c r="Q17" s="71">
        <f t="shared" si="3"/>
        <v>1.2719279999999999</v>
      </c>
      <c r="R17" s="87" t="s">
        <v>47</v>
      </c>
      <c r="S17" s="62"/>
      <c r="T17" s="62"/>
      <c r="U17" s="62"/>
      <c r="V17" s="82">
        <v>28</v>
      </c>
      <c r="W17" s="82">
        <v>880</v>
      </c>
      <c r="X17" s="82">
        <v>2.2599999999999999E-2</v>
      </c>
      <c r="Y17" s="526"/>
    </row>
    <row r="18" spans="1:25" s="61" customFormat="1" x14ac:dyDescent="0.25">
      <c r="A18" s="527">
        <v>5</v>
      </c>
      <c r="B18" s="83" t="s">
        <v>110</v>
      </c>
      <c r="C18" s="84" t="s">
        <v>150</v>
      </c>
      <c r="D18" s="76" t="s">
        <v>28</v>
      </c>
      <c r="E18" s="76" t="s">
        <v>111</v>
      </c>
      <c r="F18" s="76" t="s">
        <v>112</v>
      </c>
      <c r="G18" s="76" t="s">
        <v>68</v>
      </c>
      <c r="H18" s="79"/>
      <c r="I18" s="79"/>
      <c r="J18" s="79">
        <v>960</v>
      </c>
      <c r="K18" s="79">
        <f t="shared" si="0"/>
        <v>960</v>
      </c>
      <c r="L18" s="85">
        <f t="shared" si="4"/>
        <v>0</v>
      </c>
      <c r="M18" s="85">
        <f t="shared" si="4"/>
        <v>0</v>
      </c>
      <c r="N18" s="85">
        <f t="shared" si="4"/>
        <v>960</v>
      </c>
      <c r="O18" s="86">
        <f t="shared" si="1"/>
        <v>960</v>
      </c>
      <c r="P18" s="71">
        <f t="shared" si="2"/>
        <v>3.0545454545454542E-2</v>
      </c>
      <c r="Q18" s="71">
        <f t="shared" si="3"/>
        <v>2.1695999999999997E-2</v>
      </c>
      <c r="R18" s="87" t="s">
        <v>47</v>
      </c>
      <c r="S18" s="62"/>
      <c r="T18" s="62"/>
      <c r="U18" s="62"/>
      <c r="V18" s="82">
        <v>28</v>
      </c>
      <c r="W18" s="82">
        <v>880</v>
      </c>
      <c r="X18" s="82">
        <v>2.2599999999999999E-2</v>
      </c>
      <c r="Y18" s="526"/>
    </row>
    <row r="19" spans="1:25" s="61" customFormat="1" x14ac:dyDescent="0.25">
      <c r="A19" s="527">
        <v>6</v>
      </c>
      <c r="B19" s="83" t="s">
        <v>110</v>
      </c>
      <c r="C19" s="84" t="s">
        <v>150</v>
      </c>
      <c r="D19" s="76" t="s">
        <v>28</v>
      </c>
      <c r="E19" s="76" t="s">
        <v>118</v>
      </c>
      <c r="F19" s="76" t="s">
        <v>112</v>
      </c>
      <c r="G19" s="76">
        <v>46</v>
      </c>
      <c r="H19" s="79"/>
      <c r="I19" s="79"/>
      <c r="J19" s="79">
        <v>6720</v>
      </c>
      <c r="K19" s="79">
        <f t="shared" si="0"/>
        <v>6720</v>
      </c>
      <c r="L19" s="85">
        <f t="shared" si="4"/>
        <v>0</v>
      </c>
      <c r="M19" s="85">
        <f t="shared" si="4"/>
        <v>0</v>
      </c>
      <c r="N19" s="85">
        <f t="shared" si="4"/>
        <v>6720</v>
      </c>
      <c r="O19" s="86">
        <f t="shared" si="1"/>
        <v>6720</v>
      </c>
      <c r="P19" s="71">
        <f t="shared" si="2"/>
        <v>0.21381818181818182</v>
      </c>
      <c r="Q19" s="71">
        <f t="shared" si="3"/>
        <v>0.15187199999999998</v>
      </c>
      <c r="R19" s="87" t="s">
        <v>47</v>
      </c>
      <c r="S19" s="62"/>
      <c r="T19" s="62"/>
      <c r="U19" s="62"/>
      <c r="V19" s="82">
        <v>28</v>
      </c>
      <c r="W19" s="82">
        <v>880</v>
      </c>
      <c r="X19" s="82">
        <v>2.2599999999999999E-2</v>
      </c>
      <c r="Y19" s="526"/>
    </row>
    <row r="20" spans="1:25" s="61" customFormat="1" x14ac:dyDescent="0.25">
      <c r="A20" s="528">
        <v>7</v>
      </c>
      <c r="B20" s="89" t="s">
        <v>110</v>
      </c>
      <c r="C20" s="84" t="s">
        <v>150</v>
      </c>
      <c r="D20" s="76" t="s">
        <v>28</v>
      </c>
      <c r="E20" s="76" t="s">
        <v>114</v>
      </c>
      <c r="F20" s="76">
        <v>45</v>
      </c>
      <c r="G20" s="76">
        <v>529</v>
      </c>
      <c r="H20" s="79"/>
      <c r="I20" s="79"/>
      <c r="J20" s="79">
        <v>2510</v>
      </c>
      <c r="K20" s="79">
        <f t="shared" si="0"/>
        <v>2510</v>
      </c>
      <c r="L20" s="85">
        <f t="shared" si="4"/>
        <v>0</v>
      </c>
      <c r="M20" s="85">
        <f t="shared" si="4"/>
        <v>0</v>
      </c>
      <c r="N20" s="85">
        <f t="shared" si="4"/>
        <v>2510</v>
      </c>
      <c r="O20" s="86">
        <f t="shared" si="1"/>
        <v>2510</v>
      </c>
      <c r="P20" s="71">
        <f t="shared" si="2"/>
        <v>7.9863636363636359E-2</v>
      </c>
      <c r="Q20" s="71">
        <f t="shared" si="3"/>
        <v>5.6725999999999999E-2</v>
      </c>
      <c r="R20" s="87" t="s">
        <v>47</v>
      </c>
      <c r="S20" s="62"/>
      <c r="T20" s="62"/>
      <c r="U20" s="62"/>
      <c r="V20" s="82">
        <v>28</v>
      </c>
      <c r="W20" s="88">
        <v>880</v>
      </c>
      <c r="X20" s="88">
        <v>2.2599999999999999E-2</v>
      </c>
      <c r="Y20" s="526"/>
    </row>
    <row r="21" spans="1:25" s="61" customFormat="1" x14ac:dyDescent="0.25">
      <c r="A21" s="527">
        <v>8</v>
      </c>
      <c r="B21" s="83" t="s">
        <v>110</v>
      </c>
      <c r="C21" s="84" t="s">
        <v>150</v>
      </c>
      <c r="D21" s="76" t="s">
        <v>28</v>
      </c>
      <c r="E21" s="76" t="s">
        <v>153</v>
      </c>
      <c r="F21" s="76">
        <v>45</v>
      </c>
      <c r="G21" s="76">
        <v>46</v>
      </c>
      <c r="H21" s="79"/>
      <c r="I21" s="79"/>
      <c r="J21" s="79">
        <v>2200</v>
      </c>
      <c r="K21" s="79">
        <f t="shared" si="0"/>
        <v>2200</v>
      </c>
      <c r="L21" s="85">
        <f t="shared" si="4"/>
        <v>0</v>
      </c>
      <c r="M21" s="85">
        <f t="shared" si="4"/>
        <v>0</v>
      </c>
      <c r="N21" s="85">
        <f t="shared" si="4"/>
        <v>2200</v>
      </c>
      <c r="O21" s="86">
        <f t="shared" si="1"/>
        <v>2200</v>
      </c>
      <c r="P21" s="71">
        <f t="shared" si="2"/>
        <v>7.0000000000000007E-2</v>
      </c>
      <c r="Q21" s="71">
        <f t="shared" si="3"/>
        <v>4.972E-2</v>
      </c>
      <c r="R21" s="87" t="s">
        <v>47</v>
      </c>
      <c r="S21" s="62"/>
      <c r="T21" s="62"/>
      <c r="U21" s="62"/>
      <c r="V21" s="82">
        <v>28</v>
      </c>
      <c r="W21" s="82">
        <v>880</v>
      </c>
      <c r="X21" s="82">
        <v>2.2599999999999999E-2</v>
      </c>
      <c r="Y21" s="526"/>
    </row>
    <row r="22" spans="1:25" s="61" customFormat="1" x14ac:dyDescent="0.25">
      <c r="A22" s="527">
        <v>9</v>
      </c>
      <c r="B22" s="83" t="s">
        <v>110</v>
      </c>
      <c r="C22" s="84" t="s">
        <v>150</v>
      </c>
      <c r="D22" s="76" t="s">
        <v>28</v>
      </c>
      <c r="E22" s="76" t="s">
        <v>154</v>
      </c>
      <c r="F22" s="76">
        <v>47</v>
      </c>
      <c r="G22" s="76" t="s">
        <v>151</v>
      </c>
      <c r="H22" s="79"/>
      <c r="I22" s="79"/>
      <c r="J22" s="79">
        <v>3</v>
      </c>
      <c r="K22" s="79">
        <f t="shared" si="0"/>
        <v>3</v>
      </c>
      <c r="L22" s="85">
        <f t="shared" si="4"/>
        <v>0</v>
      </c>
      <c r="M22" s="85">
        <f t="shared" si="4"/>
        <v>0</v>
      </c>
      <c r="N22" s="85">
        <f t="shared" si="4"/>
        <v>3</v>
      </c>
      <c r="O22" s="86">
        <f t="shared" si="1"/>
        <v>3</v>
      </c>
      <c r="P22" s="90">
        <f t="shared" si="2"/>
        <v>9.5454545454545447E-5</v>
      </c>
      <c r="Q22" s="90">
        <f t="shared" si="3"/>
        <v>6.7799999999999995E-5</v>
      </c>
      <c r="R22" s="87" t="s">
        <v>47</v>
      </c>
      <c r="S22" s="62"/>
      <c r="T22" s="62"/>
      <c r="U22" s="62"/>
      <c r="V22" s="82">
        <v>28</v>
      </c>
      <c r="W22" s="82">
        <v>880</v>
      </c>
      <c r="X22" s="82">
        <v>2.2599999999999999E-2</v>
      </c>
      <c r="Y22" s="526"/>
    </row>
    <row r="23" spans="1:25" s="61" customFormat="1" x14ac:dyDescent="0.25">
      <c r="A23" s="527">
        <v>10</v>
      </c>
      <c r="B23" s="83" t="s">
        <v>110</v>
      </c>
      <c r="C23" s="84" t="s">
        <v>150</v>
      </c>
      <c r="D23" s="76" t="s">
        <v>28</v>
      </c>
      <c r="E23" s="76" t="s">
        <v>154</v>
      </c>
      <c r="F23" s="76">
        <v>48</v>
      </c>
      <c r="G23" s="76" t="s">
        <v>151</v>
      </c>
      <c r="H23" s="79"/>
      <c r="I23" s="79"/>
      <c r="J23" s="63">
        <v>1</v>
      </c>
      <c r="K23" s="79">
        <f t="shared" si="0"/>
        <v>1</v>
      </c>
      <c r="L23" s="85">
        <f t="shared" si="4"/>
        <v>0</v>
      </c>
      <c r="M23" s="85">
        <f t="shared" si="4"/>
        <v>0</v>
      </c>
      <c r="N23" s="85">
        <f t="shared" si="4"/>
        <v>1</v>
      </c>
      <c r="O23" s="86">
        <f t="shared" si="1"/>
        <v>1</v>
      </c>
      <c r="P23" s="91">
        <f t="shared" si="2"/>
        <v>3.1818181818181814E-5</v>
      </c>
      <c r="Q23" s="91">
        <f t="shared" si="3"/>
        <v>2.2599999999999997E-5</v>
      </c>
      <c r="R23" s="87" t="s">
        <v>47</v>
      </c>
      <c r="S23" s="62"/>
      <c r="T23" s="62"/>
      <c r="U23" s="62"/>
      <c r="V23" s="82">
        <v>28</v>
      </c>
      <c r="W23" s="82">
        <v>880</v>
      </c>
      <c r="X23" s="82">
        <v>2.2599999999999999E-2</v>
      </c>
      <c r="Y23" s="526"/>
    </row>
    <row r="24" spans="1:25" s="61" customFormat="1" x14ac:dyDescent="0.25">
      <c r="A24" s="527">
        <v>11</v>
      </c>
      <c r="B24" s="83" t="s">
        <v>110</v>
      </c>
      <c r="C24" s="84" t="s">
        <v>150</v>
      </c>
      <c r="D24" s="76" t="s">
        <v>28</v>
      </c>
      <c r="E24" s="76" t="s">
        <v>35</v>
      </c>
      <c r="F24" s="76">
        <v>48</v>
      </c>
      <c r="G24" s="76">
        <v>270</v>
      </c>
      <c r="H24" s="79"/>
      <c r="I24" s="79"/>
      <c r="J24" s="63">
        <v>4</v>
      </c>
      <c r="K24" s="79">
        <f t="shared" si="0"/>
        <v>4</v>
      </c>
      <c r="L24" s="85">
        <f t="shared" si="4"/>
        <v>0</v>
      </c>
      <c r="M24" s="85">
        <f t="shared" si="4"/>
        <v>0</v>
      </c>
      <c r="N24" s="85">
        <f t="shared" si="4"/>
        <v>4</v>
      </c>
      <c r="O24" s="86">
        <f t="shared" si="1"/>
        <v>4</v>
      </c>
      <c r="P24" s="90">
        <f t="shared" si="2"/>
        <v>1.2727272727272725E-4</v>
      </c>
      <c r="Q24" s="90">
        <f t="shared" si="3"/>
        <v>9.0399999999999988E-5</v>
      </c>
      <c r="R24" s="87" t="s">
        <v>47</v>
      </c>
      <c r="S24" s="62"/>
      <c r="T24" s="62"/>
      <c r="U24" s="62"/>
      <c r="V24" s="82">
        <v>28</v>
      </c>
      <c r="W24" s="82">
        <v>880</v>
      </c>
      <c r="X24" s="82">
        <v>2.2599999999999999E-2</v>
      </c>
      <c r="Y24" s="526"/>
    </row>
    <row r="25" spans="1:25" s="61" customFormat="1" x14ac:dyDescent="0.25">
      <c r="A25" s="527">
        <v>12</v>
      </c>
      <c r="B25" s="83" t="s">
        <v>110</v>
      </c>
      <c r="C25" s="84" t="s">
        <v>150</v>
      </c>
      <c r="D25" s="76" t="s">
        <v>28</v>
      </c>
      <c r="E25" s="76" t="s">
        <v>155</v>
      </c>
      <c r="F25" s="76">
        <v>49</v>
      </c>
      <c r="G25" s="76">
        <v>17</v>
      </c>
      <c r="H25" s="79"/>
      <c r="I25" s="79"/>
      <c r="J25" s="79">
        <v>10560</v>
      </c>
      <c r="K25" s="79">
        <f t="shared" si="0"/>
        <v>10560</v>
      </c>
      <c r="L25" s="85">
        <f t="shared" si="4"/>
        <v>0</v>
      </c>
      <c r="M25" s="85">
        <f t="shared" si="4"/>
        <v>0</v>
      </c>
      <c r="N25" s="85">
        <f t="shared" si="4"/>
        <v>10560</v>
      </c>
      <c r="O25" s="86">
        <f t="shared" si="1"/>
        <v>10560</v>
      </c>
      <c r="P25" s="71">
        <f t="shared" si="2"/>
        <v>0.33600000000000002</v>
      </c>
      <c r="Q25" s="71">
        <f t="shared" si="3"/>
        <v>0.23865599999999998</v>
      </c>
      <c r="R25" s="87" t="s">
        <v>47</v>
      </c>
      <c r="S25" s="62"/>
      <c r="T25" s="62"/>
      <c r="U25" s="62"/>
      <c r="V25" s="82">
        <v>28</v>
      </c>
      <c r="W25" s="82">
        <v>880</v>
      </c>
      <c r="X25" s="82">
        <v>2.2599999999999999E-2</v>
      </c>
      <c r="Y25" s="526"/>
    </row>
    <row r="26" spans="1:25" s="61" customFormat="1" x14ac:dyDescent="0.25">
      <c r="A26" s="528">
        <v>13</v>
      </c>
      <c r="B26" s="89" t="s">
        <v>110</v>
      </c>
      <c r="C26" s="84" t="s">
        <v>150</v>
      </c>
      <c r="D26" s="76" t="s">
        <v>28</v>
      </c>
      <c r="E26" s="76" t="s">
        <v>35</v>
      </c>
      <c r="F26" s="76">
        <v>50</v>
      </c>
      <c r="G26" s="76">
        <v>10</v>
      </c>
      <c r="H26" s="79"/>
      <c r="I26" s="79"/>
      <c r="J26" s="79">
        <v>5</v>
      </c>
      <c r="K26" s="79">
        <f t="shared" si="0"/>
        <v>5</v>
      </c>
      <c r="L26" s="85">
        <f t="shared" si="4"/>
        <v>0</v>
      </c>
      <c r="M26" s="85">
        <f t="shared" si="4"/>
        <v>0</v>
      </c>
      <c r="N26" s="85">
        <f t="shared" si="4"/>
        <v>5</v>
      </c>
      <c r="O26" s="86">
        <f t="shared" si="1"/>
        <v>5</v>
      </c>
      <c r="P26" s="90">
        <f t="shared" si="2"/>
        <v>1.590909090909091E-4</v>
      </c>
      <c r="Q26" s="90">
        <f t="shared" si="3"/>
        <v>1.13E-4</v>
      </c>
      <c r="R26" s="87" t="s">
        <v>47</v>
      </c>
      <c r="S26" s="62"/>
      <c r="T26" s="62"/>
      <c r="U26" s="62"/>
      <c r="V26" s="82">
        <v>28</v>
      </c>
      <c r="W26" s="88">
        <v>880</v>
      </c>
      <c r="X26" s="88">
        <v>2.2599999999999999E-2</v>
      </c>
      <c r="Y26" s="526"/>
    </row>
    <row r="27" spans="1:25" s="61" customFormat="1" x14ac:dyDescent="0.25">
      <c r="A27" s="527">
        <v>14</v>
      </c>
      <c r="B27" s="83" t="s">
        <v>110</v>
      </c>
      <c r="C27" s="84" t="s">
        <v>150</v>
      </c>
      <c r="D27" s="76" t="s">
        <v>28</v>
      </c>
      <c r="E27" s="76" t="s">
        <v>35</v>
      </c>
      <c r="F27" s="76" t="s">
        <v>65</v>
      </c>
      <c r="G27" s="76" t="s">
        <v>46</v>
      </c>
      <c r="H27" s="79"/>
      <c r="I27" s="79"/>
      <c r="J27" s="79">
        <v>3812</v>
      </c>
      <c r="K27" s="79">
        <f t="shared" si="0"/>
        <v>3812</v>
      </c>
      <c r="L27" s="85">
        <f t="shared" si="4"/>
        <v>0</v>
      </c>
      <c r="M27" s="85">
        <f t="shared" si="4"/>
        <v>0</v>
      </c>
      <c r="N27" s="85">
        <f t="shared" si="4"/>
        <v>3812</v>
      </c>
      <c r="O27" s="86">
        <f t="shared" si="1"/>
        <v>3812</v>
      </c>
      <c r="P27" s="71">
        <f t="shared" si="2"/>
        <v>0.1212909090909091</v>
      </c>
      <c r="Q27" s="71">
        <f t="shared" si="3"/>
        <v>8.6151199999999983E-2</v>
      </c>
      <c r="R27" s="87" t="s">
        <v>47</v>
      </c>
      <c r="S27" s="62"/>
      <c r="T27" s="62"/>
      <c r="U27" s="62"/>
      <c r="V27" s="82">
        <v>28</v>
      </c>
      <c r="W27" s="82">
        <v>880</v>
      </c>
      <c r="X27" s="82">
        <v>2.2599999999999999E-2</v>
      </c>
      <c r="Y27" s="526"/>
    </row>
    <row r="28" spans="1:25" s="61" customFormat="1" x14ac:dyDescent="0.25">
      <c r="A28" s="527">
        <v>15</v>
      </c>
      <c r="B28" s="83" t="s">
        <v>110</v>
      </c>
      <c r="C28" s="84" t="s">
        <v>150</v>
      </c>
      <c r="D28" s="76" t="s">
        <v>28</v>
      </c>
      <c r="E28" s="76" t="s">
        <v>156</v>
      </c>
      <c r="F28" s="76">
        <v>52</v>
      </c>
      <c r="G28" s="76">
        <v>17</v>
      </c>
      <c r="H28" s="79"/>
      <c r="I28" s="79"/>
      <c r="J28" s="79">
        <v>284</v>
      </c>
      <c r="K28" s="79">
        <f t="shared" si="0"/>
        <v>284</v>
      </c>
      <c r="L28" s="85">
        <f t="shared" si="4"/>
        <v>0</v>
      </c>
      <c r="M28" s="85">
        <f t="shared" si="4"/>
        <v>0</v>
      </c>
      <c r="N28" s="85">
        <f t="shared" si="4"/>
        <v>284</v>
      </c>
      <c r="O28" s="86">
        <f t="shared" si="1"/>
        <v>284</v>
      </c>
      <c r="P28" s="71">
        <f t="shared" si="2"/>
        <v>9.0363636363636375E-3</v>
      </c>
      <c r="Q28" s="71">
        <f t="shared" si="3"/>
        <v>6.4183999999999995E-3</v>
      </c>
      <c r="R28" s="87" t="s">
        <v>47</v>
      </c>
      <c r="S28" s="62"/>
      <c r="T28" s="62"/>
      <c r="U28" s="62"/>
      <c r="V28" s="82">
        <v>28</v>
      </c>
      <c r="W28" s="82">
        <v>880</v>
      </c>
      <c r="X28" s="82">
        <v>2.2599999999999999E-2</v>
      </c>
      <c r="Y28" s="526"/>
    </row>
    <row r="29" spans="1:25" s="61" customFormat="1" x14ac:dyDescent="0.25">
      <c r="A29" s="527">
        <v>16</v>
      </c>
      <c r="B29" s="83" t="s">
        <v>110</v>
      </c>
      <c r="C29" s="84" t="s">
        <v>150</v>
      </c>
      <c r="D29" s="76" t="s">
        <v>28</v>
      </c>
      <c r="E29" s="76" t="s">
        <v>117</v>
      </c>
      <c r="F29" s="76">
        <v>52</v>
      </c>
      <c r="G29" s="76">
        <v>17</v>
      </c>
      <c r="H29" s="79"/>
      <c r="I29" s="79"/>
      <c r="J29" s="63">
        <v>2640</v>
      </c>
      <c r="K29" s="79">
        <f t="shared" si="0"/>
        <v>2640</v>
      </c>
      <c r="L29" s="85">
        <f t="shared" si="4"/>
        <v>0</v>
      </c>
      <c r="M29" s="85">
        <f t="shared" si="4"/>
        <v>0</v>
      </c>
      <c r="N29" s="85">
        <f t="shared" si="4"/>
        <v>2640</v>
      </c>
      <c r="O29" s="86">
        <f t="shared" si="1"/>
        <v>2640</v>
      </c>
      <c r="P29" s="71">
        <f t="shared" si="2"/>
        <v>8.4000000000000005E-2</v>
      </c>
      <c r="Q29" s="71">
        <f t="shared" si="3"/>
        <v>5.9663999999999995E-2</v>
      </c>
      <c r="R29" s="87" t="s">
        <v>47</v>
      </c>
      <c r="S29" s="62"/>
      <c r="T29" s="62"/>
      <c r="U29" s="62"/>
      <c r="V29" s="82">
        <v>28</v>
      </c>
      <c r="W29" s="82">
        <v>880</v>
      </c>
      <c r="X29" s="82">
        <v>2.2599999999999999E-2</v>
      </c>
      <c r="Y29" s="526"/>
    </row>
    <row r="30" spans="1:25" s="61" customFormat="1" x14ac:dyDescent="0.25">
      <c r="A30" s="527">
        <v>17</v>
      </c>
      <c r="B30" s="83" t="s">
        <v>110</v>
      </c>
      <c r="C30" s="84" t="s">
        <v>150</v>
      </c>
      <c r="D30" s="76" t="s">
        <v>28</v>
      </c>
      <c r="E30" s="76" t="s">
        <v>157</v>
      </c>
      <c r="F30" s="76" t="s">
        <v>65</v>
      </c>
      <c r="G30" s="76" t="s">
        <v>46</v>
      </c>
      <c r="H30" s="79"/>
      <c r="I30" s="79"/>
      <c r="J30" s="63">
        <v>364789</v>
      </c>
      <c r="K30" s="79">
        <f t="shared" si="0"/>
        <v>364789</v>
      </c>
      <c r="L30" s="85">
        <f t="shared" si="4"/>
        <v>0</v>
      </c>
      <c r="M30" s="85">
        <f t="shared" si="4"/>
        <v>0</v>
      </c>
      <c r="N30" s="85">
        <f t="shared" si="4"/>
        <v>364789</v>
      </c>
      <c r="O30" s="86">
        <f t="shared" si="1"/>
        <v>364789</v>
      </c>
      <c r="P30" s="71">
        <f t="shared" si="2"/>
        <v>11.606922727272728</v>
      </c>
      <c r="Q30" s="71">
        <f t="shared" si="3"/>
        <v>8.2442313999999985</v>
      </c>
      <c r="R30" s="87" t="s">
        <v>47</v>
      </c>
      <c r="S30" s="62"/>
      <c r="T30" s="62"/>
      <c r="U30" s="62"/>
      <c r="V30" s="82">
        <v>28</v>
      </c>
      <c r="W30" s="82">
        <v>880</v>
      </c>
      <c r="X30" s="82">
        <v>2.2599999999999999E-2</v>
      </c>
      <c r="Y30" s="526"/>
    </row>
    <row r="31" spans="1:25" s="61" customFormat="1" x14ac:dyDescent="0.25">
      <c r="A31" s="529">
        <v>18</v>
      </c>
      <c r="B31" s="83" t="s">
        <v>110</v>
      </c>
      <c r="C31" s="84" t="s">
        <v>150</v>
      </c>
      <c r="D31" s="76" t="s">
        <v>28</v>
      </c>
      <c r="E31" s="76">
        <v>0</v>
      </c>
      <c r="F31" s="76">
        <v>0</v>
      </c>
      <c r="G31" s="76">
        <v>0</v>
      </c>
      <c r="H31" s="79"/>
      <c r="I31" s="79"/>
      <c r="J31" s="63">
        <v>2423</v>
      </c>
      <c r="K31" s="79">
        <f t="shared" si="0"/>
        <v>2423</v>
      </c>
      <c r="L31" s="85">
        <f t="shared" ref="L31:N31" si="5">H31</f>
        <v>0</v>
      </c>
      <c r="M31" s="85">
        <f t="shared" si="5"/>
        <v>0</v>
      </c>
      <c r="N31" s="85">
        <f t="shared" si="5"/>
        <v>2423</v>
      </c>
      <c r="O31" s="86">
        <f t="shared" si="1"/>
        <v>2423</v>
      </c>
      <c r="P31" s="71">
        <f t="shared" si="2"/>
        <v>7.709545454545455E-2</v>
      </c>
      <c r="Q31" s="71">
        <f t="shared" si="3"/>
        <v>5.4759799999999997E-2</v>
      </c>
      <c r="R31" s="87" t="s">
        <v>47</v>
      </c>
      <c r="S31" s="62"/>
      <c r="T31" s="62"/>
      <c r="U31" s="62"/>
      <c r="V31" s="82">
        <v>28</v>
      </c>
      <c r="W31" s="82">
        <v>880</v>
      </c>
      <c r="X31" s="82">
        <v>2.2599999999999999E-2</v>
      </c>
      <c r="Y31" s="526"/>
    </row>
    <row r="32" spans="1:25" s="64" customFormat="1" ht="15" customHeight="1" x14ac:dyDescent="0.25">
      <c r="A32" s="530"/>
      <c r="B32" s="93"/>
      <c r="C32" s="92" t="s">
        <v>29</v>
      </c>
      <c r="D32" s="94"/>
      <c r="E32" s="94"/>
      <c r="F32" s="94"/>
      <c r="G32" s="94"/>
      <c r="H32" s="95"/>
      <c r="I32" s="95"/>
      <c r="J32" s="95">
        <f>SUM(J14:J31)</f>
        <v>468688</v>
      </c>
      <c r="K32" s="95">
        <f>SUM(K14:K31)</f>
        <v>468688</v>
      </c>
      <c r="L32" s="95">
        <f>SUM(L14:L23)</f>
        <v>0</v>
      </c>
      <c r="M32" s="95">
        <f>SUM(M14:M23)</f>
        <v>0</v>
      </c>
      <c r="N32" s="95">
        <f>SUM(N14:N31)</f>
        <v>468688</v>
      </c>
      <c r="O32" s="96">
        <f>SUM(O14:O30)</f>
        <v>466265</v>
      </c>
      <c r="P32" s="97">
        <f>SUM(P14:P30)</f>
        <v>14.835704545454547</v>
      </c>
      <c r="Q32" s="97">
        <f>SUM(Q14:Q30)</f>
        <v>10.537588999999997</v>
      </c>
      <c r="R32" s="98"/>
      <c r="S32" s="98"/>
      <c r="T32" s="99"/>
      <c r="U32" s="100"/>
      <c r="V32" s="101"/>
      <c r="W32" s="99"/>
      <c r="X32" s="102"/>
      <c r="Y32" s="531"/>
    </row>
    <row r="33" spans="1:25" s="55" customFormat="1" ht="15" customHeight="1" x14ac:dyDescent="0.25">
      <c r="A33" s="527">
        <f t="shared" ref="A33:A48" si="6">A32+1</f>
        <v>1</v>
      </c>
      <c r="B33" s="83" t="s">
        <v>158</v>
      </c>
      <c r="C33" s="84" t="s">
        <v>159</v>
      </c>
      <c r="D33" s="82" t="s">
        <v>28</v>
      </c>
      <c r="E33" s="103" t="s">
        <v>35</v>
      </c>
      <c r="F33" s="82">
        <v>39</v>
      </c>
      <c r="G33" s="82">
        <v>17</v>
      </c>
      <c r="H33" s="104"/>
      <c r="I33" s="104"/>
      <c r="J33" s="104">
        <v>1</v>
      </c>
      <c r="K33" s="85">
        <f>H33+I33+J33</f>
        <v>1</v>
      </c>
      <c r="L33" s="85">
        <f t="shared" ref="L33:N48" si="7">H33</f>
        <v>0</v>
      </c>
      <c r="M33" s="85">
        <f t="shared" si="7"/>
        <v>0</v>
      </c>
      <c r="N33" s="85">
        <f t="shared" si="7"/>
        <v>1</v>
      </c>
      <c r="O33" s="86">
        <f t="shared" ref="O33:O48" si="8">L33+M33+N33</f>
        <v>1</v>
      </c>
      <c r="P33" s="105">
        <f t="shared" ref="P33:P48" si="9">((O33/W33)*V33)/1000</f>
        <v>3.1818181818181814E-5</v>
      </c>
      <c r="Q33" s="105">
        <f t="shared" ref="Q33:Q48" si="10">(O33*X33)/1000</f>
        <v>2.2599999999999997E-5</v>
      </c>
      <c r="R33" s="82" t="s">
        <v>34</v>
      </c>
      <c r="S33" s="82"/>
      <c r="T33" s="82"/>
      <c r="U33" s="82"/>
      <c r="V33" s="82">
        <v>28</v>
      </c>
      <c r="W33" s="82">
        <v>880</v>
      </c>
      <c r="X33" s="82">
        <v>2.2599999999999999E-2</v>
      </c>
      <c r="Y33" s="532"/>
    </row>
    <row r="34" spans="1:25" s="55" customFormat="1" ht="15" customHeight="1" x14ac:dyDescent="0.25">
      <c r="A34" s="527">
        <f t="shared" si="6"/>
        <v>2</v>
      </c>
      <c r="B34" s="83" t="s">
        <v>158</v>
      </c>
      <c r="C34" s="84" t="s">
        <v>159</v>
      </c>
      <c r="D34" s="82" t="s">
        <v>28</v>
      </c>
      <c r="E34" s="82" t="s">
        <v>57</v>
      </c>
      <c r="F34" s="82">
        <v>39</v>
      </c>
      <c r="G34" s="82">
        <v>46</v>
      </c>
      <c r="H34" s="104"/>
      <c r="I34" s="104"/>
      <c r="J34" s="104">
        <v>422</v>
      </c>
      <c r="K34" s="85">
        <f t="shared" ref="K34:K48" si="11">H34+I34+J34</f>
        <v>422</v>
      </c>
      <c r="L34" s="85">
        <f t="shared" si="7"/>
        <v>0</v>
      </c>
      <c r="M34" s="85">
        <f t="shared" si="7"/>
        <v>0</v>
      </c>
      <c r="N34" s="85">
        <f t="shared" si="7"/>
        <v>422</v>
      </c>
      <c r="O34" s="86">
        <f t="shared" si="8"/>
        <v>422</v>
      </c>
      <c r="P34" s="107">
        <f t="shared" si="9"/>
        <v>1.3427272727272727E-2</v>
      </c>
      <c r="Q34" s="107">
        <f t="shared" si="10"/>
        <v>9.5371999999999992E-3</v>
      </c>
      <c r="R34" s="82" t="s">
        <v>34</v>
      </c>
      <c r="S34" s="82"/>
      <c r="T34" s="82"/>
      <c r="U34" s="82"/>
      <c r="V34" s="82">
        <v>28</v>
      </c>
      <c r="W34" s="82">
        <v>880</v>
      </c>
      <c r="X34" s="82">
        <v>2.2599999999999999E-2</v>
      </c>
      <c r="Y34" s="532"/>
    </row>
    <row r="35" spans="1:25" s="55" customFormat="1" ht="15" customHeight="1" x14ac:dyDescent="0.25">
      <c r="A35" s="527">
        <f t="shared" si="6"/>
        <v>3</v>
      </c>
      <c r="B35" s="83" t="s">
        <v>158</v>
      </c>
      <c r="C35" s="84" t="s">
        <v>159</v>
      </c>
      <c r="D35" s="82" t="s">
        <v>28</v>
      </c>
      <c r="E35" s="82">
        <v>46</v>
      </c>
      <c r="F35" s="82">
        <v>40</v>
      </c>
      <c r="G35" s="82">
        <v>46</v>
      </c>
      <c r="H35" s="104"/>
      <c r="I35" s="104"/>
      <c r="J35" s="104">
        <v>422</v>
      </c>
      <c r="K35" s="85">
        <f t="shared" si="11"/>
        <v>422</v>
      </c>
      <c r="L35" s="85">
        <f t="shared" si="7"/>
        <v>0</v>
      </c>
      <c r="M35" s="85">
        <f t="shared" si="7"/>
        <v>0</v>
      </c>
      <c r="N35" s="85">
        <f t="shared" si="7"/>
        <v>422</v>
      </c>
      <c r="O35" s="86">
        <f t="shared" si="8"/>
        <v>422</v>
      </c>
      <c r="P35" s="107">
        <f t="shared" si="9"/>
        <v>1.3427272727272727E-2</v>
      </c>
      <c r="Q35" s="107">
        <f t="shared" si="10"/>
        <v>9.5371999999999992E-3</v>
      </c>
      <c r="R35" s="82" t="s">
        <v>34</v>
      </c>
      <c r="S35" s="82"/>
      <c r="T35" s="82"/>
      <c r="U35" s="82"/>
      <c r="V35" s="82">
        <v>28</v>
      </c>
      <c r="W35" s="82">
        <v>880</v>
      </c>
      <c r="X35" s="82">
        <v>2.2599999999999999E-2</v>
      </c>
      <c r="Y35" s="532"/>
    </row>
    <row r="36" spans="1:25" s="55" customFormat="1" ht="15" customHeight="1" x14ac:dyDescent="0.25">
      <c r="A36" s="527">
        <f t="shared" si="6"/>
        <v>4</v>
      </c>
      <c r="B36" s="83" t="s">
        <v>158</v>
      </c>
      <c r="C36" s="84" t="s">
        <v>159</v>
      </c>
      <c r="D36" s="82" t="s">
        <v>28</v>
      </c>
      <c r="E36" s="103">
        <v>227</v>
      </c>
      <c r="F36" s="82">
        <v>40</v>
      </c>
      <c r="G36" s="82">
        <v>46</v>
      </c>
      <c r="H36" s="104"/>
      <c r="I36" s="104"/>
      <c r="J36" s="104">
        <v>5262</v>
      </c>
      <c r="K36" s="85">
        <f t="shared" si="11"/>
        <v>5262</v>
      </c>
      <c r="L36" s="85">
        <f t="shared" si="7"/>
        <v>0</v>
      </c>
      <c r="M36" s="85">
        <f t="shared" si="7"/>
        <v>0</v>
      </c>
      <c r="N36" s="85">
        <f t="shared" si="7"/>
        <v>5262</v>
      </c>
      <c r="O36" s="86">
        <f t="shared" si="8"/>
        <v>5262</v>
      </c>
      <c r="P36" s="107">
        <f t="shared" si="9"/>
        <v>0.16742727272727273</v>
      </c>
      <c r="Q36" s="107">
        <f t="shared" si="10"/>
        <v>0.1189212</v>
      </c>
      <c r="R36" s="82" t="s">
        <v>34</v>
      </c>
      <c r="S36" s="82"/>
      <c r="T36" s="82"/>
      <c r="U36" s="82"/>
      <c r="V36" s="82">
        <v>28</v>
      </c>
      <c r="W36" s="82">
        <v>880</v>
      </c>
      <c r="X36" s="82">
        <v>2.2599999999999999E-2</v>
      </c>
      <c r="Y36" s="532"/>
    </row>
    <row r="37" spans="1:25" s="55" customFormat="1" ht="15" customHeight="1" x14ac:dyDescent="0.25">
      <c r="A37" s="527">
        <f t="shared" si="6"/>
        <v>5</v>
      </c>
      <c r="B37" s="83" t="s">
        <v>158</v>
      </c>
      <c r="C37" s="84" t="s">
        <v>159</v>
      </c>
      <c r="D37" s="82" t="s">
        <v>28</v>
      </c>
      <c r="E37" s="82">
        <v>223</v>
      </c>
      <c r="F37" s="82">
        <v>40</v>
      </c>
      <c r="G37" s="82">
        <v>17</v>
      </c>
      <c r="H37" s="104"/>
      <c r="I37" s="104"/>
      <c r="J37" s="104">
        <v>390</v>
      </c>
      <c r="K37" s="85">
        <f t="shared" si="11"/>
        <v>390</v>
      </c>
      <c r="L37" s="85">
        <f t="shared" si="7"/>
        <v>0</v>
      </c>
      <c r="M37" s="85">
        <f t="shared" si="7"/>
        <v>0</v>
      </c>
      <c r="N37" s="85">
        <f t="shared" si="7"/>
        <v>390</v>
      </c>
      <c r="O37" s="86">
        <f t="shared" si="8"/>
        <v>390</v>
      </c>
      <c r="P37" s="107">
        <f t="shared" si="9"/>
        <v>1.2409090909090908E-2</v>
      </c>
      <c r="Q37" s="107">
        <f t="shared" si="10"/>
        <v>8.8140000000000007E-3</v>
      </c>
      <c r="R37" s="82" t="s">
        <v>34</v>
      </c>
      <c r="S37" s="82"/>
      <c r="T37" s="82"/>
      <c r="U37" s="82"/>
      <c r="V37" s="82">
        <v>28</v>
      </c>
      <c r="W37" s="82">
        <v>880</v>
      </c>
      <c r="X37" s="82">
        <v>2.2599999999999999E-2</v>
      </c>
      <c r="Y37" s="532"/>
    </row>
    <row r="38" spans="1:25" s="55" customFormat="1" ht="15" customHeight="1" x14ac:dyDescent="0.25">
      <c r="A38" s="527">
        <f t="shared" si="6"/>
        <v>6</v>
      </c>
      <c r="B38" s="83" t="s">
        <v>158</v>
      </c>
      <c r="C38" s="84" t="s">
        <v>159</v>
      </c>
      <c r="D38" s="82" t="s">
        <v>28</v>
      </c>
      <c r="E38" s="82" t="s">
        <v>160</v>
      </c>
      <c r="F38" s="82">
        <v>41</v>
      </c>
      <c r="G38" s="82">
        <v>46</v>
      </c>
      <c r="H38" s="104"/>
      <c r="I38" s="104"/>
      <c r="J38" s="104">
        <v>422</v>
      </c>
      <c r="K38" s="85">
        <f t="shared" si="11"/>
        <v>422</v>
      </c>
      <c r="L38" s="85">
        <f t="shared" si="7"/>
        <v>0</v>
      </c>
      <c r="M38" s="85">
        <f t="shared" si="7"/>
        <v>0</v>
      </c>
      <c r="N38" s="85">
        <f t="shared" si="7"/>
        <v>422</v>
      </c>
      <c r="O38" s="86">
        <f t="shared" si="8"/>
        <v>422</v>
      </c>
      <c r="P38" s="107">
        <f t="shared" si="9"/>
        <v>1.3427272727272727E-2</v>
      </c>
      <c r="Q38" s="107">
        <f t="shared" si="10"/>
        <v>9.5371999999999992E-3</v>
      </c>
      <c r="R38" s="82" t="s">
        <v>34</v>
      </c>
      <c r="S38" s="82"/>
      <c r="T38" s="82"/>
      <c r="U38" s="82"/>
      <c r="V38" s="82">
        <v>28</v>
      </c>
      <c r="W38" s="82">
        <v>880</v>
      </c>
      <c r="X38" s="82">
        <v>2.2599999999999999E-2</v>
      </c>
      <c r="Y38" s="532"/>
    </row>
    <row r="39" spans="1:25" s="55" customFormat="1" ht="15" customHeight="1" x14ac:dyDescent="0.25">
      <c r="A39" s="527">
        <f t="shared" si="6"/>
        <v>7</v>
      </c>
      <c r="B39" s="83" t="s">
        <v>158</v>
      </c>
      <c r="C39" s="84" t="s">
        <v>159</v>
      </c>
      <c r="D39" s="82" t="s">
        <v>28</v>
      </c>
      <c r="E39" s="103" t="s">
        <v>161</v>
      </c>
      <c r="F39" s="82">
        <v>41</v>
      </c>
      <c r="G39" s="82">
        <v>46</v>
      </c>
      <c r="H39" s="104"/>
      <c r="I39" s="104"/>
      <c r="J39" s="104">
        <v>10120</v>
      </c>
      <c r="K39" s="85">
        <f t="shared" si="11"/>
        <v>10120</v>
      </c>
      <c r="L39" s="85">
        <f t="shared" si="7"/>
        <v>0</v>
      </c>
      <c r="M39" s="85">
        <f t="shared" si="7"/>
        <v>0</v>
      </c>
      <c r="N39" s="85">
        <f t="shared" si="7"/>
        <v>10120</v>
      </c>
      <c r="O39" s="86">
        <f t="shared" si="8"/>
        <v>10120</v>
      </c>
      <c r="P39" s="107">
        <f t="shared" si="9"/>
        <v>0.32200000000000001</v>
      </c>
      <c r="Q39" s="107">
        <f t="shared" si="10"/>
        <v>0.228712</v>
      </c>
      <c r="R39" s="82" t="s">
        <v>34</v>
      </c>
      <c r="S39" s="82"/>
      <c r="T39" s="82"/>
      <c r="U39" s="82"/>
      <c r="V39" s="82">
        <v>28</v>
      </c>
      <c r="W39" s="82">
        <v>880</v>
      </c>
      <c r="X39" s="82">
        <v>2.2599999999999999E-2</v>
      </c>
      <c r="Y39" s="532"/>
    </row>
    <row r="40" spans="1:25" s="55" customFormat="1" ht="15" customHeight="1" x14ac:dyDescent="0.25">
      <c r="A40" s="527">
        <f t="shared" si="6"/>
        <v>8</v>
      </c>
      <c r="B40" s="83" t="s">
        <v>158</v>
      </c>
      <c r="C40" s="84" t="s">
        <v>159</v>
      </c>
      <c r="D40" s="82" t="s">
        <v>28</v>
      </c>
      <c r="E40" s="82" t="s">
        <v>35</v>
      </c>
      <c r="F40" s="82">
        <v>44</v>
      </c>
      <c r="G40" s="82">
        <v>46</v>
      </c>
      <c r="H40" s="104"/>
      <c r="I40" s="104"/>
      <c r="J40" s="104">
        <v>3</v>
      </c>
      <c r="K40" s="85">
        <f t="shared" si="11"/>
        <v>3</v>
      </c>
      <c r="L40" s="85">
        <f t="shared" si="7"/>
        <v>0</v>
      </c>
      <c r="M40" s="85">
        <f t="shared" si="7"/>
        <v>0</v>
      </c>
      <c r="N40" s="85">
        <f t="shared" si="7"/>
        <v>3</v>
      </c>
      <c r="O40" s="86">
        <f t="shared" si="8"/>
        <v>3</v>
      </c>
      <c r="P40" s="108">
        <f t="shared" si="9"/>
        <v>9.5454545454545447E-5</v>
      </c>
      <c r="Q40" s="108">
        <f t="shared" si="10"/>
        <v>6.7799999999999995E-5</v>
      </c>
      <c r="R40" s="82" t="s">
        <v>34</v>
      </c>
      <c r="S40" s="82"/>
      <c r="T40" s="82"/>
      <c r="U40" s="82"/>
      <c r="V40" s="82">
        <v>28</v>
      </c>
      <c r="W40" s="82">
        <v>880</v>
      </c>
      <c r="X40" s="82">
        <v>2.2599999999999999E-2</v>
      </c>
      <c r="Y40" s="532"/>
    </row>
    <row r="41" spans="1:25" s="55" customFormat="1" ht="15" customHeight="1" x14ac:dyDescent="0.25">
      <c r="A41" s="527">
        <f t="shared" si="6"/>
        <v>9</v>
      </c>
      <c r="B41" s="83" t="s">
        <v>158</v>
      </c>
      <c r="C41" s="84" t="s">
        <v>159</v>
      </c>
      <c r="D41" s="82" t="s">
        <v>28</v>
      </c>
      <c r="E41" s="82">
        <v>26</v>
      </c>
      <c r="F41" s="82">
        <v>46</v>
      </c>
      <c r="G41" s="82">
        <v>0</v>
      </c>
      <c r="H41" s="104"/>
      <c r="I41" s="104"/>
      <c r="J41" s="104">
        <v>422</v>
      </c>
      <c r="K41" s="85">
        <f t="shared" si="11"/>
        <v>422</v>
      </c>
      <c r="L41" s="85">
        <f t="shared" si="7"/>
        <v>0</v>
      </c>
      <c r="M41" s="85">
        <f t="shared" si="7"/>
        <v>0</v>
      </c>
      <c r="N41" s="85">
        <f t="shared" si="7"/>
        <v>422</v>
      </c>
      <c r="O41" s="86">
        <f t="shared" si="8"/>
        <v>422</v>
      </c>
      <c r="P41" s="107">
        <f t="shared" si="9"/>
        <v>1.3427272727272727E-2</v>
      </c>
      <c r="Q41" s="107">
        <f t="shared" si="10"/>
        <v>9.5371999999999992E-3</v>
      </c>
      <c r="R41" s="82" t="s">
        <v>34</v>
      </c>
      <c r="S41" s="82"/>
      <c r="T41" s="82"/>
      <c r="U41" s="82"/>
      <c r="V41" s="82">
        <v>28</v>
      </c>
      <c r="W41" s="82">
        <v>880</v>
      </c>
      <c r="X41" s="82">
        <v>2.2599999999999999E-2</v>
      </c>
      <c r="Y41" s="532"/>
    </row>
    <row r="42" spans="1:25" s="55" customFormat="1" ht="15" customHeight="1" x14ac:dyDescent="0.25">
      <c r="A42" s="527">
        <f t="shared" si="6"/>
        <v>10</v>
      </c>
      <c r="B42" s="83" t="s">
        <v>158</v>
      </c>
      <c r="C42" s="84" t="s">
        <v>159</v>
      </c>
      <c r="D42" s="82" t="s">
        <v>28</v>
      </c>
      <c r="E42" s="103" t="s">
        <v>116</v>
      </c>
      <c r="F42" s="82">
        <v>46</v>
      </c>
      <c r="G42" s="82">
        <v>188</v>
      </c>
      <c r="H42" s="104"/>
      <c r="I42" s="104"/>
      <c r="J42" s="104">
        <v>422</v>
      </c>
      <c r="K42" s="85">
        <f t="shared" si="11"/>
        <v>422</v>
      </c>
      <c r="L42" s="85">
        <f t="shared" si="7"/>
        <v>0</v>
      </c>
      <c r="M42" s="85">
        <f t="shared" si="7"/>
        <v>0</v>
      </c>
      <c r="N42" s="85">
        <f t="shared" si="7"/>
        <v>422</v>
      </c>
      <c r="O42" s="86">
        <f t="shared" si="8"/>
        <v>422</v>
      </c>
      <c r="P42" s="107">
        <f t="shared" si="9"/>
        <v>1.3427272727272727E-2</v>
      </c>
      <c r="Q42" s="107">
        <f t="shared" si="10"/>
        <v>9.5371999999999992E-3</v>
      </c>
      <c r="R42" s="82" t="s">
        <v>34</v>
      </c>
      <c r="S42" s="82"/>
      <c r="T42" s="82"/>
      <c r="U42" s="82"/>
      <c r="V42" s="82">
        <v>28</v>
      </c>
      <c r="W42" s="82">
        <v>880</v>
      </c>
      <c r="X42" s="82">
        <v>2.2599999999999999E-2</v>
      </c>
      <c r="Y42" s="532"/>
    </row>
    <row r="43" spans="1:25" s="55" customFormat="1" ht="15" customHeight="1" x14ac:dyDescent="0.25">
      <c r="A43" s="527">
        <f t="shared" si="6"/>
        <v>11</v>
      </c>
      <c r="B43" s="83" t="s">
        <v>158</v>
      </c>
      <c r="C43" s="84" t="s">
        <v>159</v>
      </c>
      <c r="D43" s="82" t="s">
        <v>28</v>
      </c>
      <c r="E43" s="82" t="s">
        <v>115</v>
      </c>
      <c r="F43" s="82">
        <v>47</v>
      </c>
      <c r="G43" s="82">
        <v>529</v>
      </c>
      <c r="H43" s="104"/>
      <c r="I43" s="104"/>
      <c r="J43" s="104">
        <v>2622</v>
      </c>
      <c r="K43" s="85">
        <f t="shared" si="11"/>
        <v>2622</v>
      </c>
      <c r="L43" s="85">
        <f t="shared" si="7"/>
        <v>0</v>
      </c>
      <c r="M43" s="85">
        <f t="shared" si="7"/>
        <v>0</v>
      </c>
      <c r="N43" s="85">
        <f t="shared" si="7"/>
        <v>2622</v>
      </c>
      <c r="O43" s="86">
        <f t="shared" si="8"/>
        <v>2622</v>
      </c>
      <c r="P43" s="107">
        <f t="shared" si="9"/>
        <v>8.3427272727272725E-2</v>
      </c>
      <c r="Q43" s="107">
        <f t="shared" si="10"/>
        <v>5.9257199999999996E-2</v>
      </c>
      <c r="R43" s="82" t="s">
        <v>34</v>
      </c>
      <c r="S43" s="82"/>
      <c r="T43" s="82"/>
      <c r="U43" s="82"/>
      <c r="V43" s="82">
        <v>28</v>
      </c>
      <c r="W43" s="82">
        <v>880</v>
      </c>
      <c r="X43" s="82">
        <v>2.2599999999999999E-2</v>
      </c>
      <c r="Y43" s="532"/>
    </row>
    <row r="44" spans="1:25" s="55" customFormat="1" ht="15" customHeight="1" x14ac:dyDescent="0.25">
      <c r="A44" s="527">
        <f t="shared" si="6"/>
        <v>12</v>
      </c>
      <c r="B44" s="83" t="s">
        <v>158</v>
      </c>
      <c r="C44" s="84" t="s">
        <v>159</v>
      </c>
      <c r="D44" s="82" t="s">
        <v>28</v>
      </c>
      <c r="E44" s="82" t="s">
        <v>162</v>
      </c>
      <c r="F44" s="82">
        <v>47</v>
      </c>
      <c r="G44" s="82">
        <v>529</v>
      </c>
      <c r="H44" s="104"/>
      <c r="I44" s="104"/>
      <c r="J44" s="104">
        <v>320</v>
      </c>
      <c r="K44" s="85">
        <f t="shared" si="11"/>
        <v>320</v>
      </c>
      <c r="L44" s="85">
        <f t="shared" si="7"/>
        <v>0</v>
      </c>
      <c r="M44" s="85">
        <f t="shared" si="7"/>
        <v>0</v>
      </c>
      <c r="N44" s="85">
        <f t="shared" si="7"/>
        <v>320</v>
      </c>
      <c r="O44" s="86">
        <f t="shared" si="8"/>
        <v>320</v>
      </c>
      <c r="P44" s="107">
        <f t="shared" si="9"/>
        <v>1.0181818181818183E-2</v>
      </c>
      <c r="Q44" s="107">
        <f t="shared" si="10"/>
        <v>7.2319999999999997E-3</v>
      </c>
      <c r="R44" s="82" t="s">
        <v>34</v>
      </c>
      <c r="S44" s="82"/>
      <c r="T44" s="82"/>
      <c r="U44" s="82"/>
      <c r="V44" s="82">
        <v>28</v>
      </c>
      <c r="W44" s="82">
        <v>880</v>
      </c>
      <c r="X44" s="82">
        <v>2.2599999999999999E-2</v>
      </c>
      <c r="Y44" s="532"/>
    </row>
    <row r="45" spans="1:25" s="55" customFormat="1" ht="15" customHeight="1" x14ac:dyDescent="0.25">
      <c r="A45" s="527">
        <f t="shared" si="6"/>
        <v>13</v>
      </c>
      <c r="B45" s="83" t="s">
        <v>158</v>
      </c>
      <c r="C45" s="84" t="s">
        <v>159</v>
      </c>
      <c r="D45" s="82" t="s">
        <v>28</v>
      </c>
      <c r="E45" s="103" t="s">
        <v>163</v>
      </c>
      <c r="F45" s="82">
        <v>49</v>
      </c>
      <c r="G45" s="82">
        <v>529</v>
      </c>
      <c r="H45" s="104"/>
      <c r="I45" s="104"/>
      <c r="J45" s="104">
        <v>370</v>
      </c>
      <c r="K45" s="85">
        <f t="shared" si="11"/>
        <v>370</v>
      </c>
      <c r="L45" s="85">
        <f t="shared" si="7"/>
        <v>0</v>
      </c>
      <c r="M45" s="85">
        <f t="shared" si="7"/>
        <v>0</v>
      </c>
      <c r="N45" s="85">
        <f t="shared" si="7"/>
        <v>370</v>
      </c>
      <c r="O45" s="86">
        <f t="shared" si="8"/>
        <v>370</v>
      </c>
      <c r="P45" s="107">
        <f t="shared" si="9"/>
        <v>1.1772727272727273E-2</v>
      </c>
      <c r="Q45" s="107">
        <f t="shared" si="10"/>
        <v>8.3619999999999996E-3</v>
      </c>
      <c r="R45" s="82" t="s">
        <v>34</v>
      </c>
      <c r="S45" s="82"/>
      <c r="T45" s="82"/>
      <c r="U45" s="82"/>
      <c r="V45" s="82">
        <v>28</v>
      </c>
      <c r="W45" s="82">
        <v>880</v>
      </c>
      <c r="X45" s="82">
        <v>2.2599999999999999E-2</v>
      </c>
      <c r="Y45" s="532"/>
    </row>
    <row r="46" spans="1:25" s="55" customFormat="1" ht="15" customHeight="1" x14ac:dyDescent="0.25">
      <c r="A46" s="527">
        <f t="shared" si="6"/>
        <v>14</v>
      </c>
      <c r="B46" s="83" t="s">
        <v>158</v>
      </c>
      <c r="C46" s="84" t="s">
        <v>159</v>
      </c>
      <c r="D46" s="82" t="s">
        <v>28</v>
      </c>
      <c r="E46" s="82" t="s">
        <v>114</v>
      </c>
      <c r="F46" s="82">
        <v>49</v>
      </c>
      <c r="G46" s="82">
        <v>529</v>
      </c>
      <c r="H46" s="104"/>
      <c r="I46" s="104"/>
      <c r="J46" s="104">
        <v>422</v>
      </c>
      <c r="K46" s="85">
        <f t="shared" si="11"/>
        <v>422</v>
      </c>
      <c r="L46" s="85">
        <f t="shared" si="7"/>
        <v>0</v>
      </c>
      <c r="M46" s="85">
        <f t="shared" si="7"/>
        <v>0</v>
      </c>
      <c r="N46" s="85">
        <f t="shared" si="7"/>
        <v>422</v>
      </c>
      <c r="O46" s="86">
        <f t="shared" si="8"/>
        <v>422</v>
      </c>
      <c r="P46" s="107">
        <f t="shared" si="9"/>
        <v>1.3427272727272727E-2</v>
      </c>
      <c r="Q46" s="107">
        <f t="shared" si="10"/>
        <v>9.5371999999999992E-3</v>
      </c>
      <c r="R46" s="82" t="s">
        <v>34</v>
      </c>
      <c r="S46" s="82"/>
      <c r="T46" s="82"/>
      <c r="U46" s="82"/>
      <c r="V46" s="82">
        <v>28</v>
      </c>
      <c r="W46" s="82">
        <v>880</v>
      </c>
      <c r="X46" s="82">
        <v>2.2599999999999999E-2</v>
      </c>
      <c r="Y46" s="532"/>
    </row>
    <row r="47" spans="1:25" s="55" customFormat="1" ht="15" customHeight="1" x14ac:dyDescent="0.25">
      <c r="A47" s="527">
        <f t="shared" si="6"/>
        <v>15</v>
      </c>
      <c r="B47" s="83" t="s">
        <v>158</v>
      </c>
      <c r="C47" s="84" t="s">
        <v>159</v>
      </c>
      <c r="D47" s="82" t="s">
        <v>28</v>
      </c>
      <c r="E47" s="82">
        <v>3</v>
      </c>
      <c r="F47" s="82">
        <v>53</v>
      </c>
      <c r="G47" s="82">
        <v>46</v>
      </c>
      <c r="H47" s="104"/>
      <c r="I47" s="104"/>
      <c r="J47" s="104">
        <v>942</v>
      </c>
      <c r="K47" s="85">
        <f t="shared" si="11"/>
        <v>942</v>
      </c>
      <c r="L47" s="85">
        <f t="shared" si="7"/>
        <v>0</v>
      </c>
      <c r="M47" s="85">
        <f t="shared" si="7"/>
        <v>0</v>
      </c>
      <c r="N47" s="85">
        <f t="shared" si="7"/>
        <v>942</v>
      </c>
      <c r="O47" s="86">
        <f t="shared" si="8"/>
        <v>942</v>
      </c>
      <c r="P47" s="107">
        <f t="shared" si="9"/>
        <v>2.9972727272727276E-2</v>
      </c>
      <c r="Q47" s="107">
        <f t="shared" si="10"/>
        <v>2.1289199999999998E-2</v>
      </c>
      <c r="R47" s="82" t="s">
        <v>34</v>
      </c>
      <c r="S47" s="82"/>
      <c r="T47" s="82"/>
      <c r="U47" s="82"/>
      <c r="V47" s="82">
        <v>28</v>
      </c>
      <c r="W47" s="82">
        <v>880</v>
      </c>
      <c r="X47" s="82">
        <v>2.2599999999999999E-2</v>
      </c>
      <c r="Y47" s="532"/>
    </row>
    <row r="48" spans="1:25" s="55" customFormat="1" ht="15" customHeight="1" x14ac:dyDescent="0.25">
      <c r="A48" s="527">
        <f t="shared" si="6"/>
        <v>16</v>
      </c>
      <c r="B48" s="83" t="s">
        <v>158</v>
      </c>
      <c r="C48" s="84" t="s">
        <v>159</v>
      </c>
      <c r="D48" s="82" t="s">
        <v>28</v>
      </c>
      <c r="E48" s="103">
        <v>44</v>
      </c>
      <c r="F48" s="82">
        <v>54</v>
      </c>
      <c r="G48" s="82">
        <v>46</v>
      </c>
      <c r="H48" s="104"/>
      <c r="I48" s="104"/>
      <c r="J48" s="104">
        <v>422</v>
      </c>
      <c r="K48" s="85">
        <f t="shared" si="11"/>
        <v>422</v>
      </c>
      <c r="L48" s="85">
        <f t="shared" si="7"/>
        <v>0</v>
      </c>
      <c r="M48" s="85">
        <f t="shared" si="7"/>
        <v>0</v>
      </c>
      <c r="N48" s="85">
        <f t="shared" si="7"/>
        <v>422</v>
      </c>
      <c r="O48" s="86">
        <f t="shared" si="8"/>
        <v>422</v>
      </c>
      <c r="P48" s="107">
        <f t="shared" si="9"/>
        <v>1.3427272727272727E-2</v>
      </c>
      <c r="Q48" s="107">
        <f t="shared" si="10"/>
        <v>9.5371999999999992E-3</v>
      </c>
      <c r="R48" s="82" t="s">
        <v>34</v>
      </c>
      <c r="S48" s="82"/>
      <c r="T48" s="82"/>
      <c r="U48" s="82"/>
      <c r="V48" s="82">
        <v>28</v>
      </c>
      <c r="W48" s="82">
        <v>880</v>
      </c>
      <c r="X48" s="82">
        <v>2.2599999999999999E-2</v>
      </c>
      <c r="Y48" s="532"/>
    </row>
    <row r="49" spans="1:25" s="64" customFormat="1" ht="15" customHeight="1" x14ac:dyDescent="0.25">
      <c r="A49" s="533"/>
      <c r="B49" s="110"/>
      <c r="C49" s="111" t="s">
        <v>29</v>
      </c>
      <c r="D49" s="109"/>
      <c r="E49" s="109"/>
      <c r="F49" s="109"/>
      <c r="G49" s="109"/>
      <c r="H49" s="112"/>
      <c r="I49" s="112"/>
      <c r="J49" s="112">
        <f>SUM(J33:J48)</f>
        <v>22984</v>
      </c>
      <c r="K49" s="95">
        <f>H49+I49+J49</f>
        <v>22984</v>
      </c>
      <c r="L49" s="95">
        <f t="shared" ref="L49:M49" si="12">SUM(L33:L35)</f>
        <v>0</v>
      </c>
      <c r="M49" s="95">
        <f t="shared" si="12"/>
        <v>0</v>
      </c>
      <c r="N49" s="95">
        <f>SUM(N33:N48)</f>
        <v>22984</v>
      </c>
      <c r="O49" s="96">
        <f>SUM(O33:O48)</f>
        <v>22984</v>
      </c>
      <c r="P49" s="97">
        <f>SUM(P33:P48)</f>
        <v>0.73130909090909091</v>
      </c>
      <c r="Q49" s="97">
        <f>SUM(Q33:Q48)</f>
        <v>0.51943840000000008</v>
      </c>
      <c r="R49" s="98"/>
      <c r="S49" s="98"/>
      <c r="T49" s="99"/>
      <c r="U49" s="100"/>
      <c r="V49" s="101"/>
      <c r="W49" s="99"/>
      <c r="X49" s="102"/>
      <c r="Y49" s="531"/>
    </row>
    <row r="50" spans="1:25" s="61" customFormat="1" x14ac:dyDescent="0.25">
      <c r="A50" s="527">
        <v>1</v>
      </c>
      <c r="B50" s="83" t="s">
        <v>164</v>
      </c>
      <c r="C50" s="84" t="s">
        <v>165</v>
      </c>
      <c r="D50" s="76" t="s">
        <v>28</v>
      </c>
      <c r="E50" s="76">
        <v>0</v>
      </c>
      <c r="F50" s="76">
        <v>44</v>
      </c>
      <c r="G50" s="76">
        <v>46</v>
      </c>
      <c r="H50" s="79"/>
      <c r="I50" s="79"/>
      <c r="J50" s="79">
        <v>360</v>
      </c>
      <c r="K50" s="79">
        <f>H50+I50+J50</f>
        <v>360</v>
      </c>
      <c r="L50" s="85">
        <f>H50</f>
        <v>0</v>
      </c>
      <c r="M50" s="85">
        <f>I50</f>
        <v>0</v>
      </c>
      <c r="N50" s="85">
        <f>J50</f>
        <v>360</v>
      </c>
      <c r="O50" s="86">
        <f t="shared" ref="O50" si="13">L50+M50+N50</f>
        <v>360</v>
      </c>
      <c r="P50" s="71">
        <f t="shared" ref="P50" si="14">((O50/W50)*V50)/1000</f>
        <v>7.6363636363636356E-3</v>
      </c>
      <c r="Q50" s="71">
        <f t="shared" ref="Q50" si="15">(O50*X50)/1000</f>
        <v>5.3639999999999998E-3</v>
      </c>
      <c r="R50" s="87" t="s">
        <v>47</v>
      </c>
      <c r="S50" s="62"/>
      <c r="T50" s="62"/>
      <c r="U50" s="62"/>
      <c r="V50" s="82">
        <v>28</v>
      </c>
      <c r="W50" s="82">
        <v>1320</v>
      </c>
      <c r="X50" s="82">
        <v>1.49E-2</v>
      </c>
      <c r="Y50" s="526"/>
    </row>
    <row r="51" spans="1:25" s="64" customFormat="1" ht="15" customHeight="1" x14ac:dyDescent="0.25">
      <c r="A51" s="530"/>
      <c r="B51" s="93"/>
      <c r="C51" s="92" t="s">
        <v>29</v>
      </c>
      <c r="D51" s="94"/>
      <c r="E51" s="94"/>
      <c r="F51" s="94"/>
      <c r="G51" s="94"/>
      <c r="H51" s="95"/>
      <c r="I51" s="95"/>
      <c r="J51" s="95">
        <f>SUM(J50)</f>
        <v>360</v>
      </c>
      <c r="K51" s="95">
        <f>SUM(K50)</f>
        <v>360</v>
      </c>
      <c r="L51" s="95">
        <f>SUM(L50)</f>
        <v>0</v>
      </c>
      <c r="M51" s="95">
        <f t="shared" ref="M51:N51" si="16">SUM(M50)</f>
        <v>0</v>
      </c>
      <c r="N51" s="95">
        <f t="shared" si="16"/>
        <v>360</v>
      </c>
      <c r="O51" s="96">
        <f>SUM(O50:O50)</f>
        <v>360</v>
      </c>
      <c r="P51" s="97">
        <f>SUM(P50:P50)</f>
        <v>7.6363636363636356E-3</v>
      </c>
      <c r="Q51" s="97">
        <f>SUM(Q50:Q50)</f>
        <v>5.3639999999999998E-3</v>
      </c>
      <c r="R51" s="98"/>
      <c r="S51" s="98"/>
      <c r="T51" s="99"/>
      <c r="U51" s="100"/>
      <c r="V51" s="101"/>
      <c r="W51" s="99"/>
      <c r="X51" s="102"/>
      <c r="Y51" s="531"/>
    </row>
    <row r="52" spans="1:25" s="61" customFormat="1" x14ac:dyDescent="0.25">
      <c r="A52" s="527">
        <v>1</v>
      </c>
      <c r="B52" s="83" t="s">
        <v>166</v>
      </c>
      <c r="C52" s="84" t="s">
        <v>39</v>
      </c>
      <c r="D52" s="76" t="s">
        <v>28</v>
      </c>
      <c r="E52" s="76">
        <v>0</v>
      </c>
      <c r="F52" s="76">
        <v>0</v>
      </c>
      <c r="G52" s="76">
        <v>0</v>
      </c>
      <c r="H52" s="79"/>
      <c r="I52" s="79"/>
      <c r="J52" s="79">
        <v>13</v>
      </c>
      <c r="K52" s="79">
        <f t="shared" ref="K52:K70" si="17">H52+I52+J52</f>
        <v>13</v>
      </c>
      <c r="L52" s="85">
        <f t="shared" ref="L52:N59" si="18">H52</f>
        <v>0</v>
      </c>
      <c r="M52" s="85">
        <f t="shared" si="18"/>
        <v>0</v>
      </c>
      <c r="N52" s="85">
        <f t="shared" si="18"/>
        <v>13</v>
      </c>
      <c r="O52" s="86">
        <f t="shared" ref="O52:O59" si="19">L52+M52+N52</f>
        <v>13</v>
      </c>
      <c r="P52" s="71">
        <f t="shared" ref="P52:P59" si="20">((O52/W52)*V52)/1000</f>
        <v>7.4285714285714287E-4</v>
      </c>
      <c r="Q52" s="71">
        <f t="shared" ref="Q52:Q59" si="21">(O52*X52)/1000</f>
        <v>5.7850000000000002E-4</v>
      </c>
      <c r="R52" s="62"/>
      <c r="S52" s="62"/>
      <c r="T52" s="62"/>
      <c r="U52" s="62"/>
      <c r="V52" s="82">
        <v>24</v>
      </c>
      <c r="W52" s="82">
        <v>420</v>
      </c>
      <c r="X52" s="82">
        <v>4.4499999999999998E-2</v>
      </c>
      <c r="Y52" s="526"/>
    </row>
    <row r="53" spans="1:25" s="61" customFormat="1" x14ac:dyDescent="0.25">
      <c r="A53" s="527">
        <v>2</v>
      </c>
      <c r="B53" s="83" t="s">
        <v>166</v>
      </c>
      <c r="C53" s="84" t="s">
        <v>39</v>
      </c>
      <c r="D53" s="76" t="s">
        <v>28</v>
      </c>
      <c r="E53" s="76">
        <v>41</v>
      </c>
      <c r="F53" s="76">
        <v>71</v>
      </c>
      <c r="G53" s="76">
        <v>61</v>
      </c>
      <c r="H53" s="79"/>
      <c r="I53" s="79"/>
      <c r="J53" s="79">
        <v>10</v>
      </c>
      <c r="K53" s="79">
        <f t="shared" si="17"/>
        <v>10</v>
      </c>
      <c r="L53" s="85">
        <f t="shared" si="18"/>
        <v>0</v>
      </c>
      <c r="M53" s="85">
        <f t="shared" si="18"/>
        <v>0</v>
      </c>
      <c r="N53" s="85">
        <f t="shared" si="18"/>
        <v>10</v>
      </c>
      <c r="O53" s="86">
        <f t="shared" si="19"/>
        <v>10</v>
      </c>
      <c r="P53" s="71">
        <f t="shared" si="20"/>
        <v>5.7142857142857136E-4</v>
      </c>
      <c r="Q53" s="71">
        <f t="shared" si="21"/>
        <v>4.4499999999999997E-4</v>
      </c>
      <c r="R53" s="62"/>
      <c r="S53" s="62"/>
      <c r="T53" s="62"/>
      <c r="U53" s="62"/>
      <c r="V53" s="82">
        <v>24</v>
      </c>
      <c r="W53" s="82">
        <v>420</v>
      </c>
      <c r="X53" s="82">
        <v>4.4499999999999998E-2</v>
      </c>
      <c r="Y53" s="526"/>
    </row>
    <row r="54" spans="1:25" s="61" customFormat="1" x14ac:dyDescent="0.25">
      <c r="A54" s="527">
        <v>3</v>
      </c>
      <c r="B54" s="83" t="s">
        <v>166</v>
      </c>
      <c r="C54" s="84" t="s">
        <v>39</v>
      </c>
      <c r="D54" s="76" t="s">
        <v>28</v>
      </c>
      <c r="E54" s="76">
        <v>14</v>
      </c>
      <c r="F54" s="76">
        <v>72</v>
      </c>
      <c r="G54" s="76">
        <v>354</v>
      </c>
      <c r="H54" s="79"/>
      <c r="I54" s="79"/>
      <c r="J54" s="79">
        <v>210</v>
      </c>
      <c r="K54" s="79">
        <f t="shared" si="17"/>
        <v>210</v>
      </c>
      <c r="L54" s="85">
        <f t="shared" si="18"/>
        <v>0</v>
      </c>
      <c r="M54" s="85">
        <f t="shared" si="18"/>
        <v>0</v>
      </c>
      <c r="N54" s="85">
        <f t="shared" si="18"/>
        <v>210</v>
      </c>
      <c r="O54" s="86">
        <f t="shared" si="19"/>
        <v>210</v>
      </c>
      <c r="P54" s="71">
        <f t="shared" si="20"/>
        <v>1.2E-2</v>
      </c>
      <c r="Q54" s="71">
        <f t="shared" si="21"/>
        <v>9.3449999999999991E-3</v>
      </c>
      <c r="R54" s="62"/>
      <c r="S54" s="62"/>
      <c r="T54" s="62"/>
      <c r="U54" s="62"/>
      <c r="V54" s="82">
        <v>24</v>
      </c>
      <c r="W54" s="82">
        <v>420</v>
      </c>
      <c r="X54" s="82">
        <v>4.4499999999999998E-2</v>
      </c>
      <c r="Y54" s="526"/>
    </row>
    <row r="55" spans="1:25" s="61" customFormat="1" x14ac:dyDescent="0.25">
      <c r="A55" s="528">
        <v>4</v>
      </c>
      <c r="B55" s="89" t="s">
        <v>166</v>
      </c>
      <c r="C55" s="84" t="s">
        <v>39</v>
      </c>
      <c r="D55" s="76" t="s">
        <v>28</v>
      </c>
      <c r="E55" s="76">
        <v>18</v>
      </c>
      <c r="F55" s="76">
        <v>75</v>
      </c>
      <c r="G55" s="76">
        <v>61</v>
      </c>
      <c r="H55" s="79"/>
      <c r="I55" s="79"/>
      <c r="J55" s="79">
        <v>160</v>
      </c>
      <c r="K55" s="79">
        <f t="shared" si="17"/>
        <v>160</v>
      </c>
      <c r="L55" s="85">
        <f t="shared" si="18"/>
        <v>0</v>
      </c>
      <c r="M55" s="85">
        <f t="shared" si="18"/>
        <v>0</v>
      </c>
      <c r="N55" s="85">
        <f t="shared" si="18"/>
        <v>160</v>
      </c>
      <c r="O55" s="86">
        <f t="shared" si="19"/>
        <v>160</v>
      </c>
      <c r="P55" s="71">
        <f t="shared" si="20"/>
        <v>9.1428571428571418E-3</v>
      </c>
      <c r="Q55" s="71">
        <f t="shared" si="21"/>
        <v>7.1199999999999996E-3</v>
      </c>
      <c r="R55" s="62"/>
      <c r="S55" s="62"/>
      <c r="T55" s="62"/>
      <c r="U55" s="62"/>
      <c r="V55" s="82">
        <v>24</v>
      </c>
      <c r="W55" s="88">
        <v>420</v>
      </c>
      <c r="X55" s="88">
        <v>4.4499999999999998E-2</v>
      </c>
      <c r="Y55" s="526"/>
    </row>
    <row r="56" spans="1:25" s="61" customFormat="1" x14ac:dyDescent="0.25">
      <c r="A56" s="527">
        <v>5</v>
      </c>
      <c r="B56" s="83" t="s">
        <v>166</v>
      </c>
      <c r="C56" s="84" t="s">
        <v>39</v>
      </c>
      <c r="D56" s="76" t="s">
        <v>28</v>
      </c>
      <c r="E56" s="76">
        <v>38</v>
      </c>
      <c r="F56" s="76">
        <v>75</v>
      </c>
      <c r="G56" s="76">
        <v>61</v>
      </c>
      <c r="H56" s="79"/>
      <c r="I56" s="79"/>
      <c r="J56" s="79">
        <v>55</v>
      </c>
      <c r="K56" s="79">
        <f t="shared" si="17"/>
        <v>55</v>
      </c>
      <c r="L56" s="85">
        <f t="shared" si="18"/>
        <v>0</v>
      </c>
      <c r="M56" s="85">
        <f t="shared" si="18"/>
        <v>0</v>
      </c>
      <c r="N56" s="85">
        <f t="shared" si="18"/>
        <v>55</v>
      </c>
      <c r="O56" s="86">
        <f t="shared" si="19"/>
        <v>55</v>
      </c>
      <c r="P56" s="71">
        <f t="shared" si="20"/>
        <v>3.1428571428571434E-3</v>
      </c>
      <c r="Q56" s="71">
        <f t="shared" si="21"/>
        <v>2.4474999999999996E-3</v>
      </c>
      <c r="R56" s="62"/>
      <c r="S56" s="62"/>
      <c r="T56" s="62"/>
      <c r="U56" s="62"/>
      <c r="V56" s="82">
        <v>24</v>
      </c>
      <c r="W56" s="82">
        <v>420</v>
      </c>
      <c r="X56" s="82">
        <v>4.4499999999999998E-2</v>
      </c>
      <c r="Y56" s="526"/>
    </row>
    <row r="57" spans="1:25" s="61" customFormat="1" x14ac:dyDescent="0.25">
      <c r="A57" s="527">
        <v>6</v>
      </c>
      <c r="B57" s="83" t="s">
        <v>166</v>
      </c>
      <c r="C57" s="84" t="s">
        <v>39</v>
      </c>
      <c r="D57" s="76" t="s">
        <v>28</v>
      </c>
      <c r="E57" s="76">
        <v>18</v>
      </c>
      <c r="F57" s="76">
        <v>84</v>
      </c>
      <c r="G57" s="76">
        <v>22</v>
      </c>
      <c r="H57" s="79"/>
      <c r="I57" s="79"/>
      <c r="J57" s="79">
        <v>20</v>
      </c>
      <c r="K57" s="79">
        <f t="shared" si="17"/>
        <v>20</v>
      </c>
      <c r="L57" s="85">
        <f t="shared" si="18"/>
        <v>0</v>
      </c>
      <c r="M57" s="85">
        <f t="shared" si="18"/>
        <v>0</v>
      </c>
      <c r="N57" s="85">
        <f t="shared" si="18"/>
        <v>20</v>
      </c>
      <c r="O57" s="86">
        <f t="shared" si="19"/>
        <v>20</v>
      </c>
      <c r="P57" s="71">
        <f t="shared" si="20"/>
        <v>1.1428571428571427E-3</v>
      </c>
      <c r="Q57" s="71">
        <f t="shared" si="21"/>
        <v>8.8999999999999995E-4</v>
      </c>
      <c r="R57" s="62"/>
      <c r="S57" s="62"/>
      <c r="T57" s="62"/>
      <c r="U57" s="62"/>
      <c r="V57" s="82">
        <v>24</v>
      </c>
      <c r="W57" s="82">
        <v>420</v>
      </c>
      <c r="X57" s="82">
        <v>4.4499999999999998E-2</v>
      </c>
      <c r="Y57" s="526"/>
    </row>
    <row r="58" spans="1:25" s="61" customFormat="1" x14ac:dyDescent="0.25">
      <c r="A58" s="527">
        <v>7</v>
      </c>
      <c r="B58" s="83" t="s">
        <v>166</v>
      </c>
      <c r="C58" s="84" t="s">
        <v>39</v>
      </c>
      <c r="D58" s="76" t="s">
        <v>28</v>
      </c>
      <c r="E58" s="76">
        <v>9</v>
      </c>
      <c r="F58" s="76">
        <v>95</v>
      </c>
      <c r="G58" s="76">
        <v>22</v>
      </c>
      <c r="H58" s="79"/>
      <c r="I58" s="79"/>
      <c r="J58" s="79">
        <v>390</v>
      </c>
      <c r="K58" s="79">
        <f t="shared" si="17"/>
        <v>390</v>
      </c>
      <c r="L58" s="85">
        <f t="shared" si="18"/>
        <v>0</v>
      </c>
      <c r="M58" s="85">
        <f t="shared" si="18"/>
        <v>0</v>
      </c>
      <c r="N58" s="85">
        <f t="shared" si="18"/>
        <v>390</v>
      </c>
      <c r="O58" s="86">
        <f t="shared" si="19"/>
        <v>390</v>
      </c>
      <c r="P58" s="71">
        <f t="shared" si="20"/>
        <v>2.2285714285714284E-2</v>
      </c>
      <c r="Q58" s="71">
        <f t="shared" si="21"/>
        <v>1.7354999999999999E-2</v>
      </c>
      <c r="R58" s="62"/>
      <c r="S58" s="62"/>
      <c r="T58" s="62"/>
      <c r="U58" s="62"/>
      <c r="V58" s="82">
        <v>24</v>
      </c>
      <c r="W58" s="82">
        <v>420</v>
      </c>
      <c r="X58" s="82">
        <v>4.4499999999999998E-2</v>
      </c>
      <c r="Y58" s="526"/>
    </row>
    <row r="59" spans="1:25" s="61" customFormat="1" x14ac:dyDescent="0.25">
      <c r="A59" s="527">
        <v>7</v>
      </c>
      <c r="B59" s="83" t="s">
        <v>166</v>
      </c>
      <c r="C59" s="84" t="s">
        <v>39</v>
      </c>
      <c r="D59" s="76" t="s">
        <v>28</v>
      </c>
      <c r="E59" s="76">
        <v>6</v>
      </c>
      <c r="F59" s="76">
        <v>73</v>
      </c>
      <c r="G59" s="76">
        <v>61</v>
      </c>
      <c r="H59" s="79"/>
      <c r="I59" s="79"/>
      <c r="J59" s="65">
        <v>20</v>
      </c>
      <c r="K59" s="79">
        <f t="shared" si="17"/>
        <v>20</v>
      </c>
      <c r="L59" s="85">
        <f t="shared" si="18"/>
        <v>0</v>
      </c>
      <c r="M59" s="85">
        <f t="shared" si="18"/>
        <v>0</v>
      </c>
      <c r="N59" s="85">
        <f t="shared" si="18"/>
        <v>20</v>
      </c>
      <c r="O59" s="86">
        <f t="shared" si="19"/>
        <v>20</v>
      </c>
      <c r="P59" s="71">
        <f t="shared" si="20"/>
        <v>1.1428571428571427E-3</v>
      </c>
      <c r="Q59" s="71">
        <f t="shared" si="21"/>
        <v>8.8999999999999995E-4</v>
      </c>
      <c r="R59" s="62"/>
      <c r="S59" s="62"/>
      <c r="T59" s="62"/>
      <c r="U59" s="62"/>
      <c r="V59" s="82">
        <v>24</v>
      </c>
      <c r="W59" s="82">
        <v>420</v>
      </c>
      <c r="X59" s="82">
        <v>4.4499999999999998E-2</v>
      </c>
      <c r="Y59" s="526"/>
    </row>
    <row r="60" spans="1:25" s="64" customFormat="1" ht="15" customHeight="1" x14ac:dyDescent="0.25">
      <c r="A60" s="530"/>
      <c r="B60" s="93"/>
      <c r="C60" s="92" t="s">
        <v>29</v>
      </c>
      <c r="D60" s="94"/>
      <c r="E60" s="94"/>
      <c r="F60" s="94"/>
      <c r="G60" s="94"/>
      <c r="H60" s="95"/>
      <c r="I60" s="95"/>
      <c r="J60" s="95">
        <f>SUM(J52:J59)</f>
        <v>878</v>
      </c>
      <c r="K60" s="95">
        <f>SUM(K52:K59)</f>
        <v>878</v>
      </c>
      <c r="L60" s="95">
        <f>SUM(L52:L55)</f>
        <v>0</v>
      </c>
      <c r="M60" s="95">
        <f t="shared" ref="M60" si="22">SUM(M52:M55)</f>
        <v>0</v>
      </c>
      <c r="N60" s="95">
        <f>SUM(N52:N59)</f>
        <v>878</v>
      </c>
      <c r="O60" s="96">
        <f>SUM(O52:O59)</f>
        <v>878</v>
      </c>
      <c r="P60" s="97">
        <f>SUM(P52:P59)</f>
        <v>5.0171428571428561E-2</v>
      </c>
      <c r="Q60" s="97">
        <f>SUM(Q52:Q59)</f>
        <v>3.9070999999999995E-2</v>
      </c>
      <c r="R60" s="98"/>
      <c r="S60" s="98"/>
      <c r="T60" s="99"/>
      <c r="U60" s="100"/>
      <c r="V60" s="101"/>
      <c r="W60" s="99"/>
      <c r="X60" s="102"/>
      <c r="Y60" s="531"/>
    </row>
    <row r="61" spans="1:25" s="61" customFormat="1" x14ac:dyDescent="0.25">
      <c r="A61" s="527">
        <v>1</v>
      </c>
      <c r="B61" s="83" t="s">
        <v>167</v>
      </c>
      <c r="C61" s="84" t="s">
        <v>40</v>
      </c>
      <c r="D61" s="82" t="s">
        <v>28</v>
      </c>
      <c r="E61" s="82">
        <v>10</v>
      </c>
      <c r="F61" s="82">
        <v>80</v>
      </c>
      <c r="G61" s="82">
        <v>61</v>
      </c>
      <c r="H61" s="79"/>
      <c r="I61" s="79"/>
      <c r="J61" s="79">
        <v>2990</v>
      </c>
      <c r="K61" s="79">
        <f t="shared" si="17"/>
        <v>2990</v>
      </c>
      <c r="L61" s="85">
        <f t="shared" ref="L61:N67" si="23">H61</f>
        <v>0</v>
      </c>
      <c r="M61" s="85">
        <f t="shared" si="23"/>
        <v>0</v>
      </c>
      <c r="N61" s="85">
        <f t="shared" si="23"/>
        <v>2990</v>
      </c>
      <c r="O61" s="86">
        <f t="shared" ref="O61:O67" si="24">L61+M61+N61</f>
        <v>2990</v>
      </c>
      <c r="P61" s="71">
        <f t="shared" ref="P61:P67" si="25">((O61/W61)*V61)/1000</f>
        <v>0.17085714285714285</v>
      </c>
      <c r="Q61" s="71">
        <f t="shared" ref="Q61:Q67" si="26">(O61*X61)/1000</f>
        <v>0.13454999999999998</v>
      </c>
      <c r="R61" s="62"/>
      <c r="S61" s="62"/>
      <c r="T61" s="62"/>
      <c r="U61" s="62"/>
      <c r="V61" s="82">
        <v>24</v>
      </c>
      <c r="W61" s="88">
        <v>420</v>
      </c>
      <c r="X61" s="88">
        <v>4.4999999999999998E-2</v>
      </c>
      <c r="Y61" s="526"/>
    </row>
    <row r="62" spans="1:25" s="61" customFormat="1" x14ac:dyDescent="0.25">
      <c r="A62" s="527">
        <v>2</v>
      </c>
      <c r="B62" s="83" t="s">
        <v>167</v>
      </c>
      <c r="C62" s="84" t="s">
        <v>40</v>
      </c>
      <c r="D62" s="82" t="s">
        <v>28</v>
      </c>
      <c r="E62" s="82">
        <v>1</v>
      </c>
      <c r="F62" s="82">
        <v>82</v>
      </c>
      <c r="G62" s="82">
        <v>61</v>
      </c>
      <c r="H62" s="79"/>
      <c r="I62" s="79"/>
      <c r="J62" s="79">
        <v>6360</v>
      </c>
      <c r="K62" s="79">
        <f t="shared" si="17"/>
        <v>6360</v>
      </c>
      <c r="L62" s="85">
        <f t="shared" si="23"/>
        <v>0</v>
      </c>
      <c r="M62" s="85">
        <f t="shared" si="23"/>
        <v>0</v>
      </c>
      <c r="N62" s="85">
        <f t="shared" si="23"/>
        <v>6360</v>
      </c>
      <c r="O62" s="86">
        <f t="shared" si="24"/>
        <v>6360</v>
      </c>
      <c r="P62" s="71">
        <f t="shared" si="25"/>
        <v>0.36342857142857143</v>
      </c>
      <c r="Q62" s="71">
        <f t="shared" si="26"/>
        <v>0.28620000000000001</v>
      </c>
      <c r="R62" s="62"/>
      <c r="S62" s="62"/>
      <c r="T62" s="62"/>
      <c r="U62" s="62"/>
      <c r="V62" s="82">
        <v>24</v>
      </c>
      <c r="W62" s="88">
        <v>420</v>
      </c>
      <c r="X62" s="88">
        <v>4.4999999999999998E-2</v>
      </c>
      <c r="Y62" s="526"/>
    </row>
    <row r="63" spans="1:25" s="61" customFormat="1" x14ac:dyDescent="0.25">
      <c r="A63" s="527">
        <v>3</v>
      </c>
      <c r="B63" s="83" t="s">
        <v>167</v>
      </c>
      <c r="C63" s="84" t="s">
        <v>40</v>
      </c>
      <c r="D63" s="82" t="s">
        <v>28</v>
      </c>
      <c r="E63" s="82">
        <v>11</v>
      </c>
      <c r="F63" s="82">
        <v>82</v>
      </c>
      <c r="G63" s="82">
        <v>61</v>
      </c>
      <c r="H63" s="79"/>
      <c r="I63" s="79"/>
      <c r="J63" s="79">
        <v>10</v>
      </c>
      <c r="K63" s="79">
        <f t="shared" si="17"/>
        <v>10</v>
      </c>
      <c r="L63" s="85">
        <f t="shared" si="23"/>
        <v>0</v>
      </c>
      <c r="M63" s="85">
        <f t="shared" si="23"/>
        <v>0</v>
      </c>
      <c r="N63" s="85">
        <f t="shared" si="23"/>
        <v>10</v>
      </c>
      <c r="O63" s="86">
        <f t="shared" si="24"/>
        <v>10</v>
      </c>
      <c r="P63" s="71">
        <f t="shared" si="25"/>
        <v>5.7142857142857136E-4</v>
      </c>
      <c r="Q63" s="71">
        <f t="shared" si="26"/>
        <v>4.4999999999999993E-4</v>
      </c>
      <c r="R63" s="62"/>
      <c r="S63" s="62"/>
      <c r="T63" s="62"/>
      <c r="U63" s="62"/>
      <c r="V63" s="82">
        <v>24</v>
      </c>
      <c r="W63" s="88">
        <v>420</v>
      </c>
      <c r="X63" s="88">
        <v>4.4999999999999998E-2</v>
      </c>
      <c r="Y63" s="526"/>
    </row>
    <row r="64" spans="1:25" s="61" customFormat="1" x14ac:dyDescent="0.25">
      <c r="A64" s="527">
        <v>4</v>
      </c>
      <c r="B64" s="83" t="s">
        <v>167</v>
      </c>
      <c r="C64" s="84" t="s">
        <v>40</v>
      </c>
      <c r="D64" s="82" t="s">
        <v>28</v>
      </c>
      <c r="E64" s="82">
        <v>14</v>
      </c>
      <c r="F64" s="82">
        <v>83</v>
      </c>
      <c r="G64" s="82">
        <v>22</v>
      </c>
      <c r="H64" s="79"/>
      <c r="I64" s="79"/>
      <c r="J64" s="79">
        <v>3560</v>
      </c>
      <c r="K64" s="79">
        <f t="shared" si="17"/>
        <v>3560</v>
      </c>
      <c r="L64" s="85">
        <f t="shared" si="23"/>
        <v>0</v>
      </c>
      <c r="M64" s="85">
        <f t="shared" si="23"/>
        <v>0</v>
      </c>
      <c r="N64" s="85">
        <f t="shared" si="23"/>
        <v>3560</v>
      </c>
      <c r="O64" s="86">
        <f t="shared" si="24"/>
        <v>3560</v>
      </c>
      <c r="P64" s="71">
        <f t="shared" si="25"/>
        <v>0.20342857142857146</v>
      </c>
      <c r="Q64" s="71">
        <f t="shared" si="26"/>
        <v>0.16019999999999998</v>
      </c>
      <c r="R64" s="62"/>
      <c r="S64" s="62"/>
      <c r="T64" s="62"/>
      <c r="U64" s="62"/>
      <c r="V64" s="82">
        <v>24</v>
      </c>
      <c r="W64" s="88">
        <v>420</v>
      </c>
      <c r="X64" s="88">
        <v>4.4999999999999998E-2</v>
      </c>
      <c r="Y64" s="526"/>
    </row>
    <row r="65" spans="1:25" s="61" customFormat="1" x14ac:dyDescent="0.25">
      <c r="A65" s="527">
        <v>5</v>
      </c>
      <c r="B65" s="83" t="s">
        <v>167</v>
      </c>
      <c r="C65" s="84" t="s">
        <v>40</v>
      </c>
      <c r="D65" s="82" t="s">
        <v>28</v>
      </c>
      <c r="E65" s="82">
        <v>47</v>
      </c>
      <c r="F65" s="82">
        <v>85</v>
      </c>
      <c r="G65" s="82">
        <v>22</v>
      </c>
      <c r="H65" s="79"/>
      <c r="I65" s="79"/>
      <c r="J65" s="79">
        <v>9820</v>
      </c>
      <c r="K65" s="79">
        <f t="shared" si="17"/>
        <v>9820</v>
      </c>
      <c r="L65" s="85">
        <f t="shared" si="23"/>
        <v>0</v>
      </c>
      <c r="M65" s="85">
        <f t="shared" si="23"/>
        <v>0</v>
      </c>
      <c r="N65" s="85">
        <f t="shared" si="23"/>
        <v>9820</v>
      </c>
      <c r="O65" s="86">
        <f t="shared" si="24"/>
        <v>9820</v>
      </c>
      <c r="P65" s="71">
        <f t="shared" si="25"/>
        <v>0.56114285714285717</v>
      </c>
      <c r="Q65" s="71">
        <f t="shared" si="26"/>
        <v>0.44189999999999996</v>
      </c>
      <c r="R65" s="62"/>
      <c r="S65" s="62"/>
      <c r="T65" s="62"/>
      <c r="U65" s="62"/>
      <c r="V65" s="82">
        <v>24</v>
      </c>
      <c r="W65" s="88">
        <v>420</v>
      </c>
      <c r="X65" s="88">
        <v>4.4999999999999998E-2</v>
      </c>
      <c r="Y65" s="526"/>
    </row>
    <row r="66" spans="1:25" s="61" customFormat="1" x14ac:dyDescent="0.25">
      <c r="A66" s="527">
        <v>6</v>
      </c>
      <c r="B66" s="83" t="s">
        <v>167</v>
      </c>
      <c r="C66" s="84" t="s">
        <v>40</v>
      </c>
      <c r="D66" s="82" t="s">
        <v>28</v>
      </c>
      <c r="E66" s="82">
        <v>12</v>
      </c>
      <c r="F66" s="82">
        <v>86</v>
      </c>
      <c r="G66" s="82">
        <v>22</v>
      </c>
      <c r="H66" s="79"/>
      <c r="I66" s="79"/>
      <c r="J66" s="79">
        <v>20</v>
      </c>
      <c r="K66" s="79">
        <f t="shared" si="17"/>
        <v>20</v>
      </c>
      <c r="L66" s="85">
        <f t="shared" si="23"/>
        <v>0</v>
      </c>
      <c r="M66" s="85">
        <f t="shared" si="23"/>
        <v>0</v>
      </c>
      <c r="N66" s="85">
        <f t="shared" si="23"/>
        <v>20</v>
      </c>
      <c r="O66" s="86">
        <f t="shared" si="24"/>
        <v>20</v>
      </c>
      <c r="P66" s="71">
        <f t="shared" si="25"/>
        <v>1.1428571428571427E-3</v>
      </c>
      <c r="Q66" s="71">
        <f t="shared" si="26"/>
        <v>8.9999999999999987E-4</v>
      </c>
      <c r="R66" s="62"/>
      <c r="S66" s="62"/>
      <c r="T66" s="62"/>
      <c r="U66" s="62"/>
      <c r="V66" s="82">
        <v>24</v>
      </c>
      <c r="W66" s="88">
        <v>420</v>
      </c>
      <c r="X66" s="88">
        <v>4.4999999999999998E-2</v>
      </c>
      <c r="Y66" s="526"/>
    </row>
    <row r="67" spans="1:25" s="61" customFormat="1" x14ac:dyDescent="0.25">
      <c r="A67" s="527">
        <v>7</v>
      </c>
      <c r="B67" s="83" t="s">
        <v>167</v>
      </c>
      <c r="C67" s="84" t="s">
        <v>40</v>
      </c>
      <c r="D67" s="82" t="s">
        <v>28</v>
      </c>
      <c r="E67" s="82">
        <v>14</v>
      </c>
      <c r="F67" s="82">
        <v>87</v>
      </c>
      <c r="G67" s="82">
        <v>22</v>
      </c>
      <c r="H67" s="79"/>
      <c r="I67" s="79"/>
      <c r="J67" s="79">
        <v>20</v>
      </c>
      <c r="K67" s="79">
        <f t="shared" si="17"/>
        <v>20</v>
      </c>
      <c r="L67" s="85">
        <f t="shared" si="23"/>
        <v>0</v>
      </c>
      <c r="M67" s="85">
        <f t="shared" si="23"/>
        <v>0</v>
      </c>
      <c r="N67" s="85">
        <f t="shared" si="23"/>
        <v>20</v>
      </c>
      <c r="O67" s="86">
        <f t="shared" si="24"/>
        <v>20</v>
      </c>
      <c r="P67" s="71">
        <f t="shared" si="25"/>
        <v>1.1428571428571427E-3</v>
      </c>
      <c r="Q67" s="71">
        <f t="shared" si="26"/>
        <v>8.9999999999999987E-4</v>
      </c>
      <c r="R67" s="62"/>
      <c r="S67" s="62"/>
      <c r="T67" s="62"/>
      <c r="U67" s="62"/>
      <c r="V67" s="82">
        <v>24</v>
      </c>
      <c r="W67" s="88">
        <v>420</v>
      </c>
      <c r="X67" s="88">
        <v>4.4999999999999998E-2</v>
      </c>
      <c r="Y67" s="526"/>
    </row>
    <row r="68" spans="1:25" s="64" customFormat="1" ht="15" customHeight="1" x14ac:dyDescent="0.25">
      <c r="A68" s="530"/>
      <c r="B68" s="93"/>
      <c r="C68" s="92" t="s">
        <v>29</v>
      </c>
      <c r="D68" s="94"/>
      <c r="E68" s="94"/>
      <c r="F68" s="94"/>
      <c r="G68" s="94"/>
      <c r="H68" s="95"/>
      <c r="I68" s="95"/>
      <c r="J68" s="95">
        <f>SUM(J61:J67)</f>
        <v>22780</v>
      </c>
      <c r="K68" s="95">
        <f>SUM(K61:K67)</f>
        <v>22780</v>
      </c>
      <c r="L68" s="95">
        <f>SUM(L61)</f>
        <v>0</v>
      </c>
      <c r="M68" s="95">
        <f t="shared" ref="M68" si="27">SUM(M61)</f>
        <v>0</v>
      </c>
      <c r="N68" s="95">
        <f>SUM(N61:N67)</f>
        <v>22780</v>
      </c>
      <c r="O68" s="96">
        <f>SUM(O61:O67)</f>
        <v>22780</v>
      </c>
      <c r="P68" s="97">
        <f>SUM(P61:P67)</f>
        <v>1.3017142857142856</v>
      </c>
      <c r="Q68" s="97">
        <f>SUM(Q61:Q67)</f>
        <v>1.0250999999999997</v>
      </c>
      <c r="R68" s="98"/>
      <c r="S68" s="98"/>
      <c r="T68" s="99"/>
      <c r="U68" s="100"/>
      <c r="V68" s="101"/>
      <c r="W68" s="99"/>
      <c r="X68" s="102"/>
      <c r="Y68" s="531"/>
    </row>
    <row r="69" spans="1:25" s="61" customFormat="1" x14ac:dyDescent="0.25">
      <c r="A69" s="527">
        <v>1</v>
      </c>
      <c r="B69" s="83" t="s">
        <v>63</v>
      </c>
      <c r="C69" s="84" t="s">
        <v>168</v>
      </c>
      <c r="D69" s="76" t="s">
        <v>28</v>
      </c>
      <c r="E69" s="76">
        <v>1</v>
      </c>
      <c r="F69" s="76">
        <v>80</v>
      </c>
      <c r="G69" s="76">
        <v>10</v>
      </c>
      <c r="H69" s="79"/>
      <c r="I69" s="79"/>
      <c r="J69" s="79">
        <v>912</v>
      </c>
      <c r="K69" s="79">
        <f t="shared" si="17"/>
        <v>912</v>
      </c>
      <c r="L69" s="85">
        <f t="shared" ref="L69:N70" si="28">H69</f>
        <v>0</v>
      </c>
      <c r="M69" s="85">
        <f t="shared" si="28"/>
        <v>0</v>
      </c>
      <c r="N69" s="85">
        <f t="shared" si="28"/>
        <v>912</v>
      </c>
      <c r="O69" s="86">
        <f t="shared" ref="O69:O70" si="29">L69+M69+N69</f>
        <v>912</v>
      </c>
      <c r="P69" s="71">
        <f t="shared" ref="P69:P70" si="30">((O69/W69)*V69)/1000</f>
        <v>8.7822222222222218E-2</v>
      </c>
      <c r="Q69" s="71">
        <f t="shared" ref="Q69:Q70" si="31">(O69*X69)/1000</f>
        <v>6.3839999999999999E-3</v>
      </c>
      <c r="R69" s="62"/>
      <c r="S69" s="62"/>
      <c r="T69" s="62"/>
      <c r="U69" s="62"/>
      <c r="V69" s="82">
        <v>52</v>
      </c>
      <c r="W69" s="82">
        <v>540</v>
      </c>
      <c r="X69" s="82">
        <v>7.0000000000000001E-3</v>
      </c>
      <c r="Y69" s="526"/>
    </row>
    <row r="70" spans="1:25" s="61" customFormat="1" x14ac:dyDescent="0.25">
      <c r="A70" s="527">
        <v>2</v>
      </c>
      <c r="B70" s="83" t="s">
        <v>63</v>
      </c>
      <c r="C70" s="84" t="s">
        <v>168</v>
      </c>
      <c r="D70" s="76" t="s">
        <v>28</v>
      </c>
      <c r="E70" s="76">
        <v>2</v>
      </c>
      <c r="F70" s="76">
        <v>84</v>
      </c>
      <c r="G70" s="76" t="s">
        <v>36</v>
      </c>
      <c r="H70" s="79"/>
      <c r="I70" s="79"/>
      <c r="J70" s="79">
        <v>480</v>
      </c>
      <c r="K70" s="79">
        <f t="shared" si="17"/>
        <v>480</v>
      </c>
      <c r="L70" s="85">
        <f t="shared" si="28"/>
        <v>0</v>
      </c>
      <c r="M70" s="85">
        <f t="shared" si="28"/>
        <v>0</v>
      </c>
      <c r="N70" s="85">
        <f t="shared" si="28"/>
        <v>480</v>
      </c>
      <c r="O70" s="86">
        <f t="shared" si="29"/>
        <v>480</v>
      </c>
      <c r="P70" s="71">
        <f t="shared" si="30"/>
        <v>4.622222222222222E-2</v>
      </c>
      <c r="Q70" s="71">
        <f t="shared" si="31"/>
        <v>3.3599999999999997E-3</v>
      </c>
      <c r="R70" s="62"/>
      <c r="S70" s="62"/>
      <c r="T70" s="62"/>
      <c r="U70" s="62"/>
      <c r="V70" s="82">
        <v>52</v>
      </c>
      <c r="W70" s="82">
        <v>540</v>
      </c>
      <c r="X70" s="82">
        <v>7.0000000000000001E-3</v>
      </c>
      <c r="Y70" s="526"/>
    </row>
    <row r="71" spans="1:25" s="64" customFormat="1" ht="15" customHeight="1" x14ac:dyDescent="0.25">
      <c r="A71" s="530"/>
      <c r="B71" s="93"/>
      <c r="C71" s="92" t="s">
        <v>29</v>
      </c>
      <c r="D71" s="94"/>
      <c r="E71" s="94"/>
      <c r="F71" s="94"/>
      <c r="G71" s="94"/>
      <c r="H71" s="95"/>
      <c r="I71" s="95"/>
      <c r="J71" s="95">
        <f>SUM(J69:J70)</f>
        <v>1392</v>
      </c>
      <c r="K71" s="95">
        <f>SUM(K69:K70)</f>
        <v>1392</v>
      </c>
      <c r="L71" s="95">
        <f t="shared" ref="L71:Q71" si="32">SUM(L69:L70)</f>
        <v>0</v>
      </c>
      <c r="M71" s="95">
        <f t="shared" si="32"/>
        <v>0</v>
      </c>
      <c r="N71" s="95">
        <f t="shared" si="32"/>
        <v>1392</v>
      </c>
      <c r="O71" s="96">
        <f t="shared" si="32"/>
        <v>1392</v>
      </c>
      <c r="P71" s="97">
        <f t="shared" si="32"/>
        <v>0.13404444444444444</v>
      </c>
      <c r="Q71" s="97">
        <f t="shared" si="32"/>
        <v>9.7439999999999992E-3</v>
      </c>
      <c r="R71" s="98"/>
      <c r="S71" s="98"/>
      <c r="T71" s="99"/>
      <c r="U71" s="100"/>
      <c r="V71" s="101"/>
      <c r="W71" s="99"/>
      <c r="X71" s="102"/>
      <c r="Y71" s="531"/>
    </row>
    <row r="72" spans="1:25" s="61" customFormat="1" x14ac:dyDescent="0.25">
      <c r="A72" s="527">
        <v>1</v>
      </c>
      <c r="B72" s="83" t="s">
        <v>63</v>
      </c>
      <c r="C72" s="84" t="s">
        <v>169</v>
      </c>
      <c r="D72" s="76" t="s">
        <v>28</v>
      </c>
      <c r="E72" s="76">
        <v>5</v>
      </c>
      <c r="F72" s="76">
        <v>84</v>
      </c>
      <c r="G72" s="76" t="s">
        <v>36</v>
      </c>
      <c r="H72" s="79"/>
      <c r="I72" s="79"/>
      <c r="J72" s="79">
        <v>6</v>
      </c>
      <c r="K72" s="79">
        <f t="shared" ref="K72" si="33">H72+I72+J72</f>
        <v>6</v>
      </c>
      <c r="L72" s="85">
        <f>H72</f>
        <v>0</v>
      </c>
      <c r="M72" s="85">
        <f>I72</f>
        <v>0</v>
      </c>
      <c r="N72" s="85">
        <f>J72</f>
        <v>6</v>
      </c>
      <c r="O72" s="86">
        <f t="shared" ref="O72" si="34">L72+M72+N72</f>
        <v>6</v>
      </c>
      <c r="P72" s="91">
        <f t="shared" ref="P72" si="35">((O72/W72)*V72)/1000</f>
        <v>5.7777777777777786E-4</v>
      </c>
      <c r="Q72" s="91">
        <f t="shared" ref="Q72" si="36">(O72*X72)/1000</f>
        <v>4.2000000000000004E-5</v>
      </c>
      <c r="R72" s="62"/>
      <c r="S72" s="62"/>
      <c r="T72" s="62"/>
      <c r="U72" s="62"/>
      <c r="V72" s="82">
        <v>52</v>
      </c>
      <c r="W72" s="82">
        <v>540</v>
      </c>
      <c r="X72" s="82">
        <v>7.0000000000000001E-3</v>
      </c>
      <c r="Y72" s="526"/>
    </row>
    <row r="73" spans="1:25" s="64" customFormat="1" ht="15" customHeight="1" x14ac:dyDescent="0.25">
      <c r="A73" s="530"/>
      <c r="B73" s="93"/>
      <c r="C73" s="92" t="s">
        <v>29</v>
      </c>
      <c r="D73" s="94"/>
      <c r="E73" s="94"/>
      <c r="F73" s="94"/>
      <c r="G73" s="94"/>
      <c r="H73" s="95"/>
      <c r="I73" s="95"/>
      <c r="J73" s="95">
        <f>SUM(J72:J72)</f>
        <v>6</v>
      </c>
      <c r="K73" s="95">
        <f>SUM(K72:K72)</f>
        <v>6</v>
      </c>
      <c r="L73" s="95">
        <f t="shared" ref="L73:Q73" si="37">SUM(L72:L72)</f>
        <v>0</v>
      </c>
      <c r="M73" s="95">
        <f t="shared" si="37"/>
        <v>0</v>
      </c>
      <c r="N73" s="95">
        <f t="shared" si="37"/>
        <v>6</v>
      </c>
      <c r="O73" s="96">
        <f t="shared" si="37"/>
        <v>6</v>
      </c>
      <c r="P73" s="97">
        <f t="shared" si="37"/>
        <v>5.7777777777777786E-4</v>
      </c>
      <c r="Q73" s="97">
        <f t="shared" si="37"/>
        <v>4.2000000000000004E-5</v>
      </c>
      <c r="R73" s="98"/>
      <c r="S73" s="98"/>
      <c r="T73" s="99"/>
      <c r="U73" s="100"/>
      <c r="V73" s="101"/>
      <c r="W73" s="99"/>
      <c r="X73" s="102"/>
      <c r="Y73" s="531"/>
    </row>
    <row r="74" spans="1:25" s="61" customFormat="1" x14ac:dyDescent="0.25">
      <c r="A74" s="527">
        <v>1</v>
      </c>
      <c r="B74" s="83" t="s">
        <v>170</v>
      </c>
      <c r="C74" s="84" t="s">
        <v>171</v>
      </c>
      <c r="D74" s="76" t="s">
        <v>28</v>
      </c>
      <c r="E74" s="76">
        <v>6</v>
      </c>
      <c r="F74" s="76">
        <v>72</v>
      </c>
      <c r="G74" s="76">
        <v>10</v>
      </c>
      <c r="H74" s="79"/>
      <c r="I74" s="79"/>
      <c r="J74" s="79">
        <v>5</v>
      </c>
      <c r="K74" s="79">
        <f t="shared" ref="K74:K108" si="38">H74+I74+J74</f>
        <v>5</v>
      </c>
      <c r="L74" s="85">
        <f t="shared" ref="L74:N78" si="39">H74</f>
        <v>0</v>
      </c>
      <c r="M74" s="85">
        <f t="shared" si="39"/>
        <v>0</v>
      </c>
      <c r="N74" s="85">
        <f t="shared" si="39"/>
        <v>5</v>
      </c>
      <c r="O74" s="86">
        <f t="shared" ref="O74:O78" si="40">L74+M74+N74</f>
        <v>5</v>
      </c>
      <c r="P74" s="71">
        <f t="shared" ref="P74:P78" si="41">((O74/W74)*V74)/1000</f>
        <v>1.4444444444444444E-3</v>
      </c>
      <c r="Q74" s="71">
        <f t="shared" ref="Q74:Q78" si="42">(O74*X74)/1000</f>
        <v>8.5000000000000006E-5</v>
      </c>
      <c r="R74" s="62"/>
      <c r="S74" s="62"/>
      <c r="T74" s="62"/>
      <c r="U74" s="62"/>
      <c r="V74" s="82">
        <v>52</v>
      </c>
      <c r="W74" s="82">
        <v>180</v>
      </c>
      <c r="X74" s="82">
        <v>1.7000000000000001E-2</v>
      </c>
      <c r="Y74" s="526"/>
    </row>
    <row r="75" spans="1:25" s="61" customFormat="1" x14ac:dyDescent="0.25">
      <c r="A75" s="527">
        <v>2</v>
      </c>
      <c r="B75" s="83" t="s">
        <v>170</v>
      </c>
      <c r="C75" s="84" t="s">
        <v>171</v>
      </c>
      <c r="D75" s="76" t="s">
        <v>28</v>
      </c>
      <c r="E75" s="76">
        <v>2</v>
      </c>
      <c r="F75" s="76">
        <v>80</v>
      </c>
      <c r="G75" s="76">
        <v>10</v>
      </c>
      <c r="H75" s="79"/>
      <c r="I75" s="79"/>
      <c r="J75" s="79">
        <v>5889</v>
      </c>
      <c r="K75" s="79">
        <f t="shared" si="38"/>
        <v>5889</v>
      </c>
      <c r="L75" s="85">
        <f t="shared" si="39"/>
        <v>0</v>
      </c>
      <c r="M75" s="85">
        <f t="shared" si="39"/>
        <v>0</v>
      </c>
      <c r="N75" s="85">
        <f t="shared" si="39"/>
        <v>5889</v>
      </c>
      <c r="O75" s="86">
        <f t="shared" si="40"/>
        <v>5889</v>
      </c>
      <c r="P75" s="71">
        <f t="shared" si="41"/>
        <v>1.7012666666666669</v>
      </c>
      <c r="Q75" s="71">
        <f t="shared" si="42"/>
        <v>0.10011300000000001</v>
      </c>
      <c r="R75" s="62"/>
      <c r="S75" s="62"/>
      <c r="T75" s="62"/>
      <c r="U75" s="62"/>
      <c r="V75" s="82">
        <v>52</v>
      </c>
      <c r="W75" s="82">
        <v>180</v>
      </c>
      <c r="X75" s="82">
        <v>1.7000000000000001E-2</v>
      </c>
      <c r="Y75" s="526"/>
    </row>
    <row r="76" spans="1:25" s="61" customFormat="1" x14ac:dyDescent="0.25">
      <c r="A76" s="527">
        <v>3</v>
      </c>
      <c r="B76" s="83" t="s">
        <v>170</v>
      </c>
      <c r="C76" s="84" t="s">
        <v>171</v>
      </c>
      <c r="D76" s="76" t="s">
        <v>28</v>
      </c>
      <c r="E76" s="76">
        <v>6</v>
      </c>
      <c r="F76" s="76">
        <v>81</v>
      </c>
      <c r="G76" s="76">
        <v>10</v>
      </c>
      <c r="H76" s="79"/>
      <c r="I76" s="79"/>
      <c r="J76" s="79">
        <v>9105</v>
      </c>
      <c r="K76" s="79">
        <f t="shared" si="38"/>
        <v>9105</v>
      </c>
      <c r="L76" s="85">
        <f t="shared" si="39"/>
        <v>0</v>
      </c>
      <c r="M76" s="85">
        <f t="shared" si="39"/>
        <v>0</v>
      </c>
      <c r="N76" s="85">
        <f t="shared" si="39"/>
        <v>9105</v>
      </c>
      <c r="O76" s="86">
        <f t="shared" si="40"/>
        <v>9105</v>
      </c>
      <c r="P76" s="71">
        <f t="shared" si="41"/>
        <v>2.6303333333333336</v>
      </c>
      <c r="Q76" s="71">
        <f t="shared" si="42"/>
        <v>0.15478500000000003</v>
      </c>
      <c r="R76" s="62"/>
      <c r="S76" s="62"/>
      <c r="T76" s="62"/>
      <c r="U76" s="62"/>
      <c r="V76" s="82">
        <v>52</v>
      </c>
      <c r="W76" s="82">
        <v>180</v>
      </c>
      <c r="X76" s="82">
        <v>1.7000000000000001E-2</v>
      </c>
      <c r="Y76" s="526"/>
    </row>
    <row r="77" spans="1:25" s="61" customFormat="1" x14ac:dyDescent="0.25">
      <c r="A77" s="528">
        <v>4</v>
      </c>
      <c r="B77" s="89" t="s">
        <v>170</v>
      </c>
      <c r="C77" s="84" t="s">
        <v>171</v>
      </c>
      <c r="D77" s="76" t="s">
        <v>28</v>
      </c>
      <c r="E77" s="76">
        <v>4</v>
      </c>
      <c r="F77" s="76">
        <v>82</v>
      </c>
      <c r="G77" s="76">
        <v>10</v>
      </c>
      <c r="H77" s="79"/>
      <c r="I77" s="79"/>
      <c r="J77" s="79">
        <v>5</v>
      </c>
      <c r="K77" s="79">
        <f t="shared" si="38"/>
        <v>5</v>
      </c>
      <c r="L77" s="85">
        <f t="shared" si="39"/>
        <v>0</v>
      </c>
      <c r="M77" s="85">
        <f t="shared" si="39"/>
        <v>0</v>
      </c>
      <c r="N77" s="85">
        <f t="shared" si="39"/>
        <v>5</v>
      </c>
      <c r="O77" s="86">
        <f t="shared" si="40"/>
        <v>5</v>
      </c>
      <c r="P77" s="90">
        <f t="shared" si="41"/>
        <v>1.4444444444444444E-3</v>
      </c>
      <c r="Q77" s="90">
        <f t="shared" si="42"/>
        <v>8.5000000000000006E-5</v>
      </c>
      <c r="R77" s="62"/>
      <c r="S77" s="62"/>
      <c r="T77" s="62"/>
      <c r="U77" s="62"/>
      <c r="V77" s="82">
        <v>52</v>
      </c>
      <c r="W77" s="88">
        <v>180</v>
      </c>
      <c r="X77" s="88">
        <v>1.7000000000000001E-2</v>
      </c>
      <c r="Y77" s="526"/>
    </row>
    <row r="78" spans="1:25" s="61" customFormat="1" x14ac:dyDescent="0.25">
      <c r="A78" s="527">
        <v>5</v>
      </c>
      <c r="B78" s="83" t="s">
        <v>170</v>
      </c>
      <c r="C78" s="84" t="s">
        <v>171</v>
      </c>
      <c r="D78" s="76" t="s">
        <v>28</v>
      </c>
      <c r="E78" s="76">
        <v>2</v>
      </c>
      <c r="F78" s="76">
        <v>85</v>
      </c>
      <c r="G78" s="76">
        <v>10</v>
      </c>
      <c r="H78" s="79"/>
      <c r="I78" s="79"/>
      <c r="J78" s="79">
        <v>70</v>
      </c>
      <c r="K78" s="79">
        <f t="shared" si="38"/>
        <v>70</v>
      </c>
      <c r="L78" s="85">
        <f t="shared" si="39"/>
        <v>0</v>
      </c>
      <c r="M78" s="85">
        <f t="shared" si="39"/>
        <v>0</v>
      </c>
      <c r="N78" s="85">
        <f t="shared" si="39"/>
        <v>70</v>
      </c>
      <c r="O78" s="86">
        <f t="shared" si="40"/>
        <v>70</v>
      </c>
      <c r="P78" s="71">
        <f t="shared" si="41"/>
        <v>2.0222222222222221E-2</v>
      </c>
      <c r="Q78" s="71">
        <f t="shared" si="42"/>
        <v>1.1900000000000001E-3</v>
      </c>
      <c r="R78" s="62"/>
      <c r="S78" s="62"/>
      <c r="T78" s="62"/>
      <c r="U78" s="62"/>
      <c r="V78" s="82">
        <v>52</v>
      </c>
      <c r="W78" s="82">
        <v>180</v>
      </c>
      <c r="X78" s="82">
        <v>1.7000000000000001E-2</v>
      </c>
      <c r="Y78" s="526"/>
    </row>
    <row r="79" spans="1:25" s="64" customFormat="1" ht="15" customHeight="1" x14ac:dyDescent="0.25">
      <c r="A79" s="530"/>
      <c r="B79" s="93"/>
      <c r="C79" s="92" t="s">
        <v>29</v>
      </c>
      <c r="D79" s="94"/>
      <c r="E79" s="94"/>
      <c r="F79" s="94"/>
      <c r="G79" s="94"/>
      <c r="H79" s="95"/>
      <c r="I79" s="95"/>
      <c r="J79" s="95">
        <f>SUM(J74:J78)</f>
        <v>15074</v>
      </c>
      <c r="K79" s="95">
        <f>SUM(K74:K78)</f>
        <v>15074</v>
      </c>
      <c r="L79" s="95">
        <f>SUM(L74:L78)</f>
        <v>0</v>
      </c>
      <c r="M79" s="95">
        <f t="shared" ref="M79" si="43">SUM(M74:M78)</f>
        <v>0</v>
      </c>
      <c r="N79" s="95">
        <f>SUM(N74:N78)</f>
        <v>15074</v>
      </c>
      <c r="O79" s="96">
        <f>SUM(O74:O78)</f>
        <v>15074</v>
      </c>
      <c r="P79" s="97">
        <f>SUM(P74:P78)</f>
        <v>4.3547111111111114</v>
      </c>
      <c r="Q79" s="97">
        <f>SUM(Q74:Q78)</f>
        <v>0.2562580000000001</v>
      </c>
      <c r="R79" s="98"/>
      <c r="S79" s="98"/>
      <c r="T79" s="99"/>
      <c r="U79" s="100"/>
      <c r="V79" s="101"/>
      <c r="W79" s="99"/>
      <c r="X79" s="102"/>
      <c r="Y79" s="531"/>
    </row>
    <row r="80" spans="1:25" s="61" customFormat="1" x14ac:dyDescent="0.25">
      <c r="A80" s="527">
        <v>1</v>
      </c>
      <c r="B80" s="83" t="s">
        <v>172</v>
      </c>
      <c r="C80" s="84" t="s">
        <v>173</v>
      </c>
      <c r="D80" s="76" t="s">
        <v>28</v>
      </c>
      <c r="E80" s="76">
        <v>1</v>
      </c>
      <c r="F80" s="76">
        <v>75</v>
      </c>
      <c r="G80" s="76">
        <v>10</v>
      </c>
      <c r="H80" s="79"/>
      <c r="I80" s="79"/>
      <c r="J80" s="79">
        <v>360</v>
      </c>
      <c r="K80" s="79">
        <f t="shared" si="38"/>
        <v>360</v>
      </c>
      <c r="L80" s="85">
        <f t="shared" ref="L80:N87" si="44">H80</f>
        <v>0</v>
      </c>
      <c r="M80" s="85">
        <f t="shared" si="44"/>
        <v>0</v>
      </c>
      <c r="N80" s="85">
        <f t="shared" si="44"/>
        <v>360</v>
      </c>
      <c r="O80" s="86">
        <f t="shared" ref="O80:O87" si="45">L80+M80+N80</f>
        <v>360</v>
      </c>
      <c r="P80" s="71">
        <f t="shared" ref="P80:P87" si="46">((O80/W80)*V80)/1000</f>
        <v>0.104</v>
      </c>
      <c r="Q80" s="71">
        <f t="shared" ref="Q80:Q87" si="47">(O80*X80)/1000</f>
        <v>6.1200000000000004E-3</v>
      </c>
      <c r="R80" s="62"/>
      <c r="S80" s="62"/>
      <c r="T80" s="62"/>
      <c r="U80" s="62"/>
      <c r="V80" s="82">
        <v>52</v>
      </c>
      <c r="W80" s="82">
        <v>180</v>
      </c>
      <c r="X80" s="82">
        <v>1.7000000000000001E-2</v>
      </c>
      <c r="Y80" s="526"/>
    </row>
    <row r="81" spans="1:25" s="61" customFormat="1" x14ac:dyDescent="0.25">
      <c r="A81" s="527">
        <v>2</v>
      </c>
      <c r="B81" s="83" t="s">
        <v>172</v>
      </c>
      <c r="C81" s="84" t="s">
        <v>173</v>
      </c>
      <c r="D81" s="76" t="s">
        <v>28</v>
      </c>
      <c r="E81" s="76">
        <v>3</v>
      </c>
      <c r="F81" s="76">
        <v>73</v>
      </c>
      <c r="G81" s="76">
        <v>10</v>
      </c>
      <c r="H81" s="79"/>
      <c r="I81" s="79"/>
      <c r="J81" s="79">
        <v>1265</v>
      </c>
      <c r="K81" s="79">
        <f t="shared" si="38"/>
        <v>1265</v>
      </c>
      <c r="L81" s="85">
        <f t="shared" si="44"/>
        <v>0</v>
      </c>
      <c r="M81" s="85">
        <f t="shared" si="44"/>
        <v>0</v>
      </c>
      <c r="N81" s="85">
        <f t="shared" si="44"/>
        <v>1265</v>
      </c>
      <c r="O81" s="86">
        <f t="shared" si="45"/>
        <v>1265</v>
      </c>
      <c r="P81" s="71">
        <f t="shared" si="46"/>
        <v>0.36544444444444446</v>
      </c>
      <c r="Q81" s="71">
        <f t="shared" si="47"/>
        <v>2.1505000000000003E-2</v>
      </c>
      <c r="R81" s="62"/>
      <c r="S81" s="62"/>
      <c r="T81" s="62"/>
      <c r="U81" s="62"/>
      <c r="V81" s="82">
        <v>52</v>
      </c>
      <c r="W81" s="82">
        <v>180</v>
      </c>
      <c r="X81" s="82">
        <v>1.7000000000000001E-2</v>
      </c>
      <c r="Y81" s="526"/>
    </row>
    <row r="82" spans="1:25" s="61" customFormat="1" x14ac:dyDescent="0.25">
      <c r="A82" s="527">
        <v>3</v>
      </c>
      <c r="B82" s="83" t="s">
        <v>172</v>
      </c>
      <c r="C82" s="84" t="s">
        <v>173</v>
      </c>
      <c r="D82" s="76" t="s">
        <v>28</v>
      </c>
      <c r="E82" s="76">
        <v>2</v>
      </c>
      <c r="F82" s="76">
        <v>74</v>
      </c>
      <c r="G82" s="76">
        <v>10</v>
      </c>
      <c r="H82" s="79"/>
      <c r="I82" s="79"/>
      <c r="J82" s="79">
        <v>929</v>
      </c>
      <c r="K82" s="79">
        <f t="shared" si="38"/>
        <v>929</v>
      </c>
      <c r="L82" s="85">
        <f t="shared" si="44"/>
        <v>0</v>
      </c>
      <c r="M82" s="85">
        <f t="shared" si="44"/>
        <v>0</v>
      </c>
      <c r="N82" s="85">
        <f t="shared" si="44"/>
        <v>929</v>
      </c>
      <c r="O82" s="86">
        <f t="shared" si="45"/>
        <v>929</v>
      </c>
      <c r="P82" s="71">
        <f t="shared" si="46"/>
        <v>0.26837777777777777</v>
      </c>
      <c r="Q82" s="71">
        <f t="shared" si="47"/>
        <v>1.5793000000000001E-2</v>
      </c>
      <c r="R82" s="62"/>
      <c r="S82" s="62"/>
      <c r="T82" s="62"/>
      <c r="U82" s="62"/>
      <c r="V82" s="82">
        <v>52</v>
      </c>
      <c r="W82" s="82">
        <v>180</v>
      </c>
      <c r="X82" s="82">
        <v>1.7000000000000001E-2</v>
      </c>
      <c r="Y82" s="526"/>
    </row>
    <row r="83" spans="1:25" s="61" customFormat="1" x14ac:dyDescent="0.25">
      <c r="A83" s="528">
        <v>4</v>
      </c>
      <c r="B83" s="89" t="s">
        <v>172</v>
      </c>
      <c r="C83" s="84" t="s">
        <v>173</v>
      </c>
      <c r="D83" s="76" t="s">
        <v>28</v>
      </c>
      <c r="E83" s="76">
        <v>4</v>
      </c>
      <c r="F83" s="76">
        <v>76</v>
      </c>
      <c r="G83" s="76">
        <v>10</v>
      </c>
      <c r="H83" s="79"/>
      <c r="I83" s="79"/>
      <c r="J83" s="79">
        <v>1264</v>
      </c>
      <c r="K83" s="79">
        <f t="shared" si="38"/>
        <v>1264</v>
      </c>
      <c r="L83" s="85">
        <f t="shared" si="44"/>
        <v>0</v>
      </c>
      <c r="M83" s="85">
        <f t="shared" si="44"/>
        <v>0</v>
      </c>
      <c r="N83" s="85">
        <f t="shared" si="44"/>
        <v>1264</v>
      </c>
      <c r="O83" s="86">
        <f t="shared" si="45"/>
        <v>1264</v>
      </c>
      <c r="P83" s="71">
        <f t="shared" si="46"/>
        <v>0.36515555555555557</v>
      </c>
      <c r="Q83" s="71">
        <f t="shared" si="47"/>
        <v>2.1488000000000004E-2</v>
      </c>
      <c r="R83" s="62"/>
      <c r="S83" s="62"/>
      <c r="T83" s="62"/>
      <c r="U83" s="62"/>
      <c r="V83" s="82">
        <v>52</v>
      </c>
      <c r="W83" s="88">
        <v>180</v>
      </c>
      <c r="X83" s="88">
        <v>1.7000000000000001E-2</v>
      </c>
      <c r="Y83" s="526"/>
    </row>
    <row r="84" spans="1:25" s="61" customFormat="1" x14ac:dyDescent="0.25">
      <c r="A84" s="527">
        <v>5</v>
      </c>
      <c r="B84" s="83" t="s">
        <v>172</v>
      </c>
      <c r="C84" s="84" t="s">
        <v>173</v>
      </c>
      <c r="D84" s="76" t="s">
        <v>28</v>
      </c>
      <c r="E84" s="76">
        <v>9</v>
      </c>
      <c r="F84" s="76">
        <v>79</v>
      </c>
      <c r="G84" s="76">
        <v>10</v>
      </c>
      <c r="H84" s="79"/>
      <c r="I84" s="79"/>
      <c r="J84" s="79">
        <v>10</v>
      </c>
      <c r="K84" s="79">
        <f t="shared" si="38"/>
        <v>10</v>
      </c>
      <c r="L84" s="85">
        <f t="shared" si="44"/>
        <v>0</v>
      </c>
      <c r="M84" s="85">
        <f t="shared" si="44"/>
        <v>0</v>
      </c>
      <c r="N84" s="85">
        <f t="shared" si="44"/>
        <v>10</v>
      </c>
      <c r="O84" s="86">
        <f t="shared" si="45"/>
        <v>10</v>
      </c>
      <c r="P84" s="71">
        <f t="shared" si="46"/>
        <v>2.8888888888888888E-3</v>
      </c>
      <c r="Q84" s="71">
        <f t="shared" si="47"/>
        <v>1.7000000000000001E-4</v>
      </c>
      <c r="R84" s="62"/>
      <c r="S84" s="62"/>
      <c r="T84" s="62"/>
      <c r="U84" s="62"/>
      <c r="V84" s="82">
        <v>52</v>
      </c>
      <c r="W84" s="82">
        <v>180</v>
      </c>
      <c r="X84" s="82">
        <v>1.7000000000000001E-2</v>
      </c>
      <c r="Y84" s="526"/>
    </row>
    <row r="85" spans="1:25" s="61" customFormat="1" x14ac:dyDescent="0.25">
      <c r="A85" s="527">
        <v>6</v>
      </c>
      <c r="B85" s="83" t="s">
        <v>172</v>
      </c>
      <c r="C85" s="84" t="s">
        <v>173</v>
      </c>
      <c r="D85" s="76" t="s">
        <v>28</v>
      </c>
      <c r="E85" s="76">
        <v>6</v>
      </c>
      <c r="F85" s="76">
        <v>80</v>
      </c>
      <c r="G85" s="76">
        <v>10</v>
      </c>
      <c r="H85" s="79"/>
      <c r="I85" s="79"/>
      <c r="J85" s="79">
        <v>15</v>
      </c>
      <c r="K85" s="79">
        <f t="shared" si="38"/>
        <v>15</v>
      </c>
      <c r="L85" s="85">
        <f t="shared" si="44"/>
        <v>0</v>
      </c>
      <c r="M85" s="85">
        <f t="shared" si="44"/>
        <v>0</v>
      </c>
      <c r="N85" s="85">
        <f t="shared" si="44"/>
        <v>15</v>
      </c>
      <c r="O85" s="86">
        <f t="shared" si="45"/>
        <v>15</v>
      </c>
      <c r="P85" s="71">
        <f t="shared" si="46"/>
        <v>4.3333333333333331E-3</v>
      </c>
      <c r="Q85" s="71">
        <f t="shared" si="47"/>
        <v>2.5500000000000002E-4</v>
      </c>
      <c r="R85" s="62"/>
      <c r="S85" s="62"/>
      <c r="T85" s="62"/>
      <c r="U85" s="62"/>
      <c r="V85" s="82">
        <v>52</v>
      </c>
      <c r="W85" s="82">
        <v>180</v>
      </c>
      <c r="X85" s="82">
        <v>1.7000000000000001E-2</v>
      </c>
      <c r="Y85" s="526"/>
    </row>
    <row r="86" spans="1:25" s="61" customFormat="1" x14ac:dyDescent="0.25">
      <c r="A86" s="527">
        <v>7</v>
      </c>
      <c r="B86" s="83" t="s">
        <v>172</v>
      </c>
      <c r="C86" s="84" t="s">
        <v>173</v>
      </c>
      <c r="D86" s="76" t="s">
        <v>28</v>
      </c>
      <c r="E86" s="76">
        <v>6</v>
      </c>
      <c r="F86" s="76">
        <v>83</v>
      </c>
      <c r="G86" s="76">
        <v>10</v>
      </c>
      <c r="H86" s="79"/>
      <c r="I86" s="79"/>
      <c r="J86" s="79">
        <v>7505</v>
      </c>
      <c r="K86" s="79">
        <f t="shared" si="38"/>
        <v>7505</v>
      </c>
      <c r="L86" s="85">
        <f t="shared" si="44"/>
        <v>0</v>
      </c>
      <c r="M86" s="85">
        <f t="shared" si="44"/>
        <v>0</v>
      </c>
      <c r="N86" s="85">
        <f t="shared" si="44"/>
        <v>7505</v>
      </c>
      <c r="O86" s="86">
        <f t="shared" si="45"/>
        <v>7505</v>
      </c>
      <c r="P86" s="71">
        <f t="shared" si="46"/>
        <v>2.1681111111111107</v>
      </c>
      <c r="Q86" s="71">
        <f t="shared" si="47"/>
        <v>0.127585</v>
      </c>
      <c r="R86" s="62"/>
      <c r="S86" s="62"/>
      <c r="T86" s="62"/>
      <c r="U86" s="62"/>
      <c r="V86" s="82">
        <v>52</v>
      </c>
      <c r="W86" s="82">
        <v>180</v>
      </c>
      <c r="X86" s="82">
        <v>1.7000000000000001E-2</v>
      </c>
      <c r="Y86" s="526"/>
    </row>
    <row r="87" spans="1:25" s="61" customFormat="1" x14ac:dyDescent="0.25">
      <c r="A87" s="527">
        <v>8</v>
      </c>
      <c r="B87" s="83" t="s">
        <v>172</v>
      </c>
      <c r="C87" s="84" t="s">
        <v>173</v>
      </c>
      <c r="D87" s="76" t="s">
        <v>28</v>
      </c>
      <c r="E87" s="76">
        <v>4</v>
      </c>
      <c r="F87" s="76">
        <v>78</v>
      </c>
      <c r="G87" s="76">
        <v>10</v>
      </c>
      <c r="H87" s="79"/>
      <c r="I87" s="79"/>
      <c r="J87" s="79">
        <v>180</v>
      </c>
      <c r="K87" s="79">
        <f t="shared" si="38"/>
        <v>180</v>
      </c>
      <c r="L87" s="85">
        <f t="shared" si="44"/>
        <v>0</v>
      </c>
      <c r="M87" s="85">
        <f t="shared" si="44"/>
        <v>0</v>
      </c>
      <c r="N87" s="85">
        <f t="shared" si="44"/>
        <v>180</v>
      </c>
      <c r="O87" s="86">
        <f t="shared" si="45"/>
        <v>180</v>
      </c>
      <c r="P87" s="71">
        <f t="shared" si="46"/>
        <v>5.1999999999999998E-2</v>
      </c>
      <c r="Q87" s="71">
        <f t="shared" si="47"/>
        <v>3.0600000000000002E-3</v>
      </c>
      <c r="R87" s="62"/>
      <c r="S87" s="62"/>
      <c r="T87" s="62"/>
      <c r="U87" s="62"/>
      <c r="V87" s="82">
        <v>52</v>
      </c>
      <c r="W87" s="82">
        <v>180</v>
      </c>
      <c r="X87" s="82">
        <v>1.7000000000000001E-2</v>
      </c>
      <c r="Y87" s="526"/>
    </row>
    <row r="88" spans="1:25" s="64" customFormat="1" ht="15" customHeight="1" x14ac:dyDescent="0.25">
      <c r="A88" s="530"/>
      <c r="B88" s="93"/>
      <c r="C88" s="92" t="s">
        <v>29</v>
      </c>
      <c r="D88" s="94"/>
      <c r="E88" s="94"/>
      <c r="F88" s="94"/>
      <c r="G88" s="94"/>
      <c r="H88" s="95"/>
      <c r="I88" s="95"/>
      <c r="J88" s="95">
        <f>SUM(J80:J87)</f>
        <v>11528</v>
      </c>
      <c r="K88" s="95">
        <f>SUM(K80:K87)</f>
        <v>11528</v>
      </c>
      <c r="L88" s="95">
        <f>SUM(L80:L86)</f>
        <v>0</v>
      </c>
      <c r="M88" s="95">
        <f>SUM(M80:M86)</f>
        <v>0</v>
      </c>
      <c r="N88" s="95">
        <f>SUM(N80:N87)</f>
        <v>11528</v>
      </c>
      <c r="O88" s="96">
        <f>SUM(O80:O87)</f>
        <v>11528</v>
      </c>
      <c r="P88" s="97">
        <f>SUM(P80:P87)</f>
        <v>3.330311111111111</v>
      </c>
      <c r="Q88" s="97">
        <f>SUM(Q80:Q87)</f>
        <v>0.19597600000000004</v>
      </c>
      <c r="R88" s="98"/>
      <c r="S88" s="98"/>
      <c r="T88" s="99"/>
      <c r="U88" s="100"/>
      <c r="V88" s="101"/>
      <c r="W88" s="99"/>
      <c r="X88" s="102"/>
      <c r="Y88" s="531"/>
    </row>
    <row r="89" spans="1:25" s="61" customFormat="1" x14ac:dyDescent="0.25">
      <c r="A89" s="527">
        <v>1</v>
      </c>
      <c r="B89" s="83" t="s">
        <v>174</v>
      </c>
      <c r="C89" s="84" t="s">
        <v>175</v>
      </c>
      <c r="D89" s="76" t="s">
        <v>28</v>
      </c>
      <c r="E89" s="76">
        <v>0</v>
      </c>
      <c r="F89" s="76">
        <v>0</v>
      </c>
      <c r="G89" s="76">
        <v>0</v>
      </c>
      <c r="H89" s="79"/>
      <c r="I89" s="79"/>
      <c r="J89" s="79">
        <v>1</v>
      </c>
      <c r="K89" s="79">
        <f t="shared" si="38"/>
        <v>1</v>
      </c>
      <c r="L89" s="85">
        <f t="shared" ref="L89:N96" si="48">H89</f>
        <v>0</v>
      </c>
      <c r="M89" s="85">
        <f t="shared" si="48"/>
        <v>0</v>
      </c>
      <c r="N89" s="85">
        <f t="shared" si="48"/>
        <v>1</v>
      </c>
      <c r="O89" s="86">
        <f t="shared" ref="O89:O96" si="49">L89+M89+N89</f>
        <v>1</v>
      </c>
      <c r="P89" s="91">
        <f t="shared" ref="P89:P96" si="50">((O89/W89)*V89)/1000</f>
        <v>2.8888888888888893E-4</v>
      </c>
      <c r="Q89" s="91">
        <f t="shared" ref="Q89:Q96" si="51">(O89*X89)/1000</f>
        <v>1.7E-5</v>
      </c>
      <c r="R89" s="62"/>
      <c r="S89" s="62"/>
      <c r="T89" s="62"/>
      <c r="U89" s="62"/>
      <c r="V89" s="82">
        <v>52</v>
      </c>
      <c r="W89" s="82">
        <v>180</v>
      </c>
      <c r="X89" s="82">
        <v>1.7000000000000001E-2</v>
      </c>
      <c r="Y89" s="526"/>
    </row>
    <row r="90" spans="1:25" s="61" customFormat="1" x14ac:dyDescent="0.25">
      <c r="A90" s="527">
        <v>2</v>
      </c>
      <c r="B90" s="83" t="s">
        <v>174</v>
      </c>
      <c r="C90" s="84" t="s">
        <v>175</v>
      </c>
      <c r="D90" s="76" t="s">
        <v>28</v>
      </c>
      <c r="E90" s="76">
        <v>12</v>
      </c>
      <c r="F90" s="76">
        <v>79</v>
      </c>
      <c r="G90" s="76">
        <v>10</v>
      </c>
      <c r="H90" s="79"/>
      <c r="I90" s="79"/>
      <c r="J90" s="79">
        <v>10</v>
      </c>
      <c r="K90" s="79">
        <f t="shared" si="38"/>
        <v>10</v>
      </c>
      <c r="L90" s="85">
        <f t="shared" si="48"/>
        <v>0</v>
      </c>
      <c r="M90" s="85">
        <f t="shared" si="48"/>
        <v>0</v>
      </c>
      <c r="N90" s="85">
        <f t="shared" si="48"/>
        <v>10</v>
      </c>
      <c r="O90" s="86">
        <f t="shared" si="49"/>
        <v>10</v>
      </c>
      <c r="P90" s="71">
        <f t="shared" si="50"/>
        <v>2.8888888888888888E-3</v>
      </c>
      <c r="Q90" s="90">
        <f t="shared" si="51"/>
        <v>1.7000000000000001E-4</v>
      </c>
      <c r="R90" s="62"/>
      <c r="S90" s="62"/>
      <c r="T90" s="62"/>
      <c r="U90" s="62"/>
      <c r="V90" s="82">
        <v>52</v>
      </c>
      <c r="W90" s="82">
        <v>180</v>
      </c>
      <c r="X90" s="82">
        <v>1.7000000000000001E-2</v>
      </c>
      <c r="Y90" s="526"/>
    </row>
    <row r="91" spans="1:25" s="61" customFormat="1" x14ac:dyDescent="0.25">
      <c r="A91" s="527">
        <v>3</v>
      </c>
      <c r="B91" s="83" t="s">
        <v>174</v>
      </c>
      <c r="C91" s="84" t="s">
        <v>175</v>
      </c>
      <c r="D91" s="76" t="s">
        <v>28</v>
      </c>
      <c r="E91" s="76">
        <v>6</v>
      </c>
      <c r="F91" s="76">
        <v>86</v>
      </c>
      <c r="G91" s="76">
        <v>10</v>
      </c>
      <c r="H91" s="79"/>
      <c r="I91" s="79"/>
      <c r="J91" s="79">
        <v>505</v>
      </c>
      <c r="K91" s="79">
        <f t="shared" si="38"/>
        <v>505</v>
      </c>
      <c r="L91" s="85">
        <f t="shared" si="48"/>
        <v>0</v>
      </c>
      <c r="M91" s="85">
        <f t="shared" si="48"/>
        <v>0</v>
      </c>
      <c r="N91" s="85">
        <f t="shared" si="48"/>
        <v>505</v>
      </c>
      <c r="O91" s="86">
        <f t="shared" si="49"/>
        <v>505</v>
      </c>
      <c r="P91" s="71">
        <f t="shared" si="50"/>
        <v>0.14588888888888887</v>
      </c>
      <c r="Q91" s="71">
        <f t="shared" si="51"/>
        <v>8.5850000000000006E-3</v>
      </c>
      <c r="R91" s="62"/>
      <c r="S91" s="62"/>
      <c r="T91" s="62"/>
      <c r="U91" s="62"/>
      <c r="V91" s="82">
        <v>52</v>
      </c>
      <c r="W91" s="82">
        <v>180</v>
      </c>
      <c r="X91" s="82">
        <v>1.7000000000000001E-2</v>
      </c>
      <c r="Y91" s="526"/>
    </row>
    <row r="92" spans="1:25" s="61" customFormat="1" x14ac:dyDescent="0.25">
      <c r="A92" s="527">
        <v>4</v>
      </c>
      <c r="B92" s="83" t="s">
        <v>174</v>
      </c>
      <c r="C92" s="84" t="s">
        <v>175</v>
      </c>
      <c r="D92" s="76" t="s">
        <v>28</v>
      </c>
      <c r="E92" s="76">
        <v>1</v>
      </c>
      <c r="F92" s="76">
        <v>89</v>
      </c>
      <c r="G92" s="76">
        <v>10</v>
      </c>
      <c r="H92" s="79"/>
      <c r="I92" s="79"/>
      <c r="J92" s="79">
        <v>15</v>
      </c>
      <c r="K92" s="79">
        <f t="shared" si="38"/>
        <v>15</v>
      </c>
      <c r="L92" s="85">
        <f t="shared" si="48"/>
        <v>0</v>
      </c>
      <c r="M92" s="85">
        <f t="shared" si="48"/>
        <v>0</v>
      </c>
      <c r="N92" s="85">
        <f t="shared" si="48"/>
        <v>15</v>
      </c>
      <c r="O92" s="86">
        <f t="shared" si="49"/>
        <v>15</v>
      </c>
      <c r="P92" s="71">
        <f t="shared" si="50"/>
        <v>4.3333333333333331E-3</v>
      </c>
      <c r="Q92" s="90">
        <f t="shared" si="51"/>
        <v>2.5500000000000002E-4</v>
      </c>
      <c r="R92" s="62"/>
      <c r="S92" s="62"/>
      <c r="T92" s="62"/>
      <c r="U92" s="62"/>
      <c r="V92" s="82">
        <v>52</v>
      </c>
      <c r="W92" s="82">
        <v>180</v>
      </c>
      <c r="X92" s="82">
        <v>1.7000000000000001E-2</v>
      </c>
      <c r="Y92" s="526"/>
    </row>
    <row r="93" spans="1:25" s="61" customFormat="1" x14ac:dyDescent="0.25">
      <c r="A93" s="527">
        <v>5</v>
      </c>
      <c r="B93" s="83" t="s">
        <v>174</v>
      </c>
      <c r="C93" s="84" t="s">
        <v>175</v>
      </c>
      <c r="D93" s="76" t="s">
        <v>28</v>
      </c>
      <c r="E93" s="76">
        <v>3</v>
      </c>
      <c r="F93" s="76">
        <v>66</v>
      </c>
      <c r="G93" s="76">
        <v>10</v>
      </c>
      <c r="H93" s="79"/>
      <c r="I93" s="79"/>
      <c r="J93" s="79">
        <v>35</v>
      </c>
      <c r="K93" s="79">
        <f t="shared" si="38"/>
        <v>35</v>
      </c>
      <c r="L93" s="85">
        <f t="shared" si="48"/>
        <v>0</v>
      </c>
      <c r="M93" s="85">
        <f t="shared" si="48"/>
        <v>0</v>
      </c>
      <c r="N93" s="85">
        <f t="shared" si="48"/>
        <v>35</v>
      </c>
      <c r="O93" s="86">
        <f t="shared" si="49"/>
        <v>35</v>
      </c>
      <c r="P93" s="71">
        <f t="shared" si="50"/>
        <v>1.0111111111111111E-2</v>
      </c>
      <c r="Q93" s="71">
        <f t="shared" si="51"/>
        <v>5.9500000000000004E-4</v>
      </c>
      <c r="R93" s="62"/>
      <c r="S93" s="62"/>
      <c r="T93" s="62"/>
      <c r="U93" s="62"/>
      <c r="V93" s="82">
        <v>52</v>
      </c>
      <c r="W93" s="82">
        <v>180</v>
      </c>
      <c r="X93" s="82">
        <v>1.7000000000000001E-2</v>
      </c>
      <c r="Y93" s="526"/>
    </row>
    <row r="94" spans="1:25" s="61" customFormat="1" x14ac:dyDescent="0.25">
      <c r="A94" s="527">
        <v>6</v>
      </c>
      <c r="B94" s="83" t="s">
        <v>174</v>
      </c>
      <c r="C94" s="84" t="s">
        <v>175</v>
      </c>
      <c r="D94" s="76" t="s">
        <v>28</v>
      </c>
      <c r="E94" s="76">
        <v>2</v>
      </c>
      <c r="F94" s="76">
        <v>84</v>
      </c>
      <c r="G94" s="76">
        <v>10</v>
      </c>
      <c r="H94" s="79"/>
      <c r="I94" s="79"/>
      <c r="J94" s="79">
        <v>25</v>
      </c>
      <c r="K94" s="79">
        <f t="shared" si="38"/>
        <v>25</v>
      </c>
      <c r="L94" s="85">
        <f t="shared" si="48"/>
        <v>0</v>
      </c>
      <c r="M94" s="85">
        <f t="shared" si="48"/>
        <v>0</v>
      </c>
      <c r="N94" s="85">
        <f t="shared" si="48"/>
        <v>25</v>
      </c>
      <c r="O94" s="86">
        <f t="shared" si="49"/>
        <v>25</v>
      </c>
      <c r="P94" s="71">
        <f t="shared" si="50"/>
        <v>7.2222222222222219E-3</v>
      </c>
      <c r="Q94" s="90">
        <f t="shared" si="51"/>
        <v>4.2500000000000003E-4</v>
      </c>
      <c r="R94" s="62"/>
      <c r="S94" s="62"/>
      <c r="T94" s="62"/>
      <c r="U94" s="62"/>
      <c r="V94" s="82">
        <v>52</v>
      </c>
      <c r="W94" s="82">
        <v>180</v>
      </c>
      <c r="X94" s="82">
        <v>1.7000000000000001E-2</v>
      </c>
      <c r="Y94" s="526"/>
    </row>
    <row r="95" spans="1:25" s="61" customFormat="1" x14ac:dyDescent="0.25">
      <c r="A95" s="527">
        <v>7</v>
      </c>
      <c r="B95" s="83" t="s">
        <v>176</v>
      </c>
      <c r="C95" s="84" t="s">
        <v>175</v>
      </c>
      <c r="D95" s="76" t="s">
        <v>28</v>
      </c>
      <c r="E95" s="76">
        <v>4</v>
      </c>
      <c r="F95" s="76">
        <v>78</v>
      </c>
      <c r="G95" s="76">
        <v>10</v>
      </c>
      <c r="H95" s="79"/>
      <c r="I95" s="79"/>
      <c r="J95" s="79">
        <v>653</v>
      </c>
      <c r="K95" s="79">
        <f t="shared" si="38"/>
        <v>653</v>
      </c>
      <c r="L95" s="85">
        <f t="shared" si="48"/>
        <v>0</v>
      </c>
      <c r="M95" s="85">
        <f t="shared" si="48"/>
        <v>0</v>
      </c>
      <c r="N95" s="85">
        <f t="shared" si="48"/>
        <v>653</v>
      </c>
      <c r="O95" s="86">
        <f t="shared" si="49"/>
        <v>653</v>
      </c>
      <c r="P95" s="71">
        <f t="shared" si="50"/>
        <v>0.18864444444444445</v>
      </c>
      <c r="Q95" s="71">
        <f t="shared" si="51"/>
        <v>1.1101000000000001E-2</v>
      </c>
      <c r="R95" s="62"/>
      <c r="S95" s="62"/>
      <c r="T95" s="62"/>
      <c r="U95" s="62"/>
      <c r="V95" s="82">
        <v>52</v>
      </c>
      <c r="W95" s="82">
        <v>180</v>
      </c>
      <c r="X95" s="82">
        <v>1.7000000000000001E-2</v>
      </c>
      <c r="Y95" s="526"/>
    </row>
    <row r="96" spans="1:25" s="61" customFormat="1" x14ac:dyDescent="0.25">
      <c r="A96" s="527">
        <v>8</v>
      </c>
      <c r="B96" s="83" t="s">
        <v>177</v>
      </c>
      <c r="C96" s="84" t="s">
        <v>175</v>
      </c>
      <c r="D96" s="76" t="s">
        <v>28</v>
      </c>
      <c r="E96" s="76">
        <v>1</v>
      </c>
      <c r="F96" s="76">
        <v>81</v>
      </c>
      <c r="G96" s="76">
        <v>10</v>
      </c>
      <c r="H96" s="79"/>
      <c r="I96" s="79"/>
      <c r="J96" s="79">
        <v>624</v>
      </c>
      <c r="K96" s="79">
        <f t="shared" si="38"/>
        <v>624</v>
      </c>
      <c r="L96" s="85">
        <f t="shared" si="48"/>
        <v>0</v>
      </c>
      <c r="M96" s="85">
        <f t="shared" si="48"/>
        <v>0</v>
      </c>
      <c r="N96" s="85">
        <f t="shared" si="48"/>
        <v>624</v>
      </c>
      <c r="O96" s="86">
        <f t="shared" si="49"/>
        <v>624</v>
      </c>
      <c r="P96" s="71">
        <f t="shared" si="50"/>
        <v>0.18026666666666669</v>
      </c>
      <c r="Q96" s="71">
        <f t="shared" si="51"/>
        <v>1.0608000000000001E-2</v>
      </c>
      <c r="R96" s="62"/>
      <c r="S96" s="62"/>
      <c r="T96" s="62"/>
      <c r="U96" s="62"/>
      <c r="V96" s="82">
        <v>52</v>
      </c>
      <c r="W96" s="82">
        <v>180</v>
      </c>
      <c r="X96" s="82">
        <v>1.7000000000000001E-2</v>
      </c>
      <c r="Y96" s="526"/>
    </row>
    <row r="97" spans="1:25" s="64" customFormat="1" ht="15" customHeight="1" x14ac:dyDescent="0.25">
      <c r="A97" s="530"/>
      <c r="B97" s="93"/>
      <c r="C97" s="92" t="s">
        <v>29</v>
      </c>
      <c r="D97" s="94"/>
      <c r="E97" s="94"/>
      <c r="F97" s="94"/>
      <c r="G97" s="94"/>
      <c r="H97" s="95"/>
      <c r="I97" s="95"/>
      <c r="J97" s="95">
        <f>SUM(J89:J96)</f>
        <v>1868</v>
      </c>
      <c r="K97" s="95">
        <f>SUM(K89:K94)</f>
        <v>591</v>
      </c>
      <c r="L97" s="95">
        <f>SUM(L89:L91)</f>
        <v>0</v>
      </c>
      <c r="M97" s="95">
        <f t="shared" ref="M97" si="52">SUM(M89:M91)</f>
        <v>0</v>
      </c>
      <c r="N97" s="95">
        <f>SUM(N89:N94)</f>
        <v>591</v>
      </c>
      <c r="O97" s="96">
        <f>SUM(O89:O94)</f>
        <v>591</v>
      </c>
      <c r="P97" s="97">
        <f>SUM(P89:P94)</f>
        <v>0.17073333333333329</v>
      </c>
      <c r="Q97" s="97">
        <f>SUM(Q89:Q94)</f>
        <v>1.0047E-2</v>
      </c>
      <c r="R97" s="98"/>
      <c r="S97" s="98"/>
      <c r="T97" s="99"/>
      <c r="U97" s="100"/>
      <c r="V97" s="101"/>
      <c r="W97" s="99"/>
      <c r="X97" s="102"/>
      <c r="Y97" s="531"/>
    </row>
    <row r="98" spans="1:25" s="61" customFormat="1" ht="13.5" customHeight="1" x14ac:dyDescent="0.25">
      <c r="A98" s="528">
        <v>1</v>
      </c>
      <c r="B98" s="89" t="s">
        <v>178</v>
      </c>
      <c r="C98" s="84" t="s">
        <v>179</v>
      </c>
      <c r="D98" s="76" t="s">
        <v>28</v>
      </c>
      <c r="E98" s="76">
        <v>11</v>
      </c>
      <c r="F98" s="76">
        <v>72</v>
      </c>
      <c r="G98" s="76">
        <v>0</v>
      </c>
      <c r="H98" s="79"/>
      <c r="I98" s="79"/>
      <c r="J98" s="79">
        <v>102</v>
      </c>
      <c r="K98" s="79">
        <f t="shared" si="38"/>
        <v>102</v>
      </c>
      <c r="L98" s="85">
        <f>H98</f>
        <v>0</v>
      </c>
      <c r="M98" s="85">
        <f>I98</f>
        <v>0</v>
      </c>
      <c r="N98" s="85">
        <f>J98</f>
        <v>102</v>
      </c>
      <c r="O98" s="86">
        <f t="shared" ref="O98" si="53">L98+M98+N98</f>
        <v>102</v>
      </c>
      <c r="P98" s="71">
        <f t="shared" ref="P98" si="54">((O98/W98)*V98)/1000</f>
        <v>2.9466666666666665E-2</v>
      </c>
      <c r="Q98" s="71">
        <f t="shared" ref="Q98" si="55">(O98*X98)/1000</f>
        <v>1.7340000000000001E-2</v>
      </c>
      <c r="R98" s="62"/>
      <c r="S98" s="62"/>
      <c r="T98" s="62"/>
      <c r="U98" s="62"/>
      <c r="V98" s="82">
        <v>52</v>
      </c>
      <c r="W98" s="88">
        <v>180</v>
      </c>
      <c r="X98" s="88">
        <v>0.17</v>
      </c>
      <c r="Y98" s="526"/>
    </row>
    <row r="99" spans="1:25" s="64" customFormat="1" ht="13.5" customHeight="1" x14ac:dyDescent="0.25">
      <c r="A99" s="530"/>
      <c r="B99" s="93"/>
      <c r="C99" s="92" t="s">
        <v>29</v>
      </c>
      <c r="D99" s="94"/>
      <c r="E99" s="94"/>
      <c r="F99" s="94"/>
      <c r="G99" s="94"/>
      <c r="H99" s="95"/>
      <c r="I99" s="95"/>
      <c r="J99" s="95">
        <f>SUM(J98)</f>
        <v>102</v>
      </c>
      <c r="K99" s="95">
        <f>SUM(K98)</f>
        <v>102</v>
      </c>
      <c r="L99" s="95">
        <f>SUM(L98)</f>
        <v>0</v>
      </c>
      <c r="M99" s="95">
        <f t="shared" ref="M99:N99" si="56">SUM(M98)</f>
        <v>0</v>
      </c>
      <c r="N99" s="95">
        <f t="shared" si="56"/>
        <v>102</v>
      </c>
      <c r="O99" s="96">
        <f>SUM(O98)</f>
        <v>102</v>
      </c>
      <c r="P99" s="97">
        <f>SUM(P98)</f>
        <v>2.9466666666666665E-2</v>
      </c>
      <c r="Q99" s="97">
        <f>SUM(Q98)</f>
        <v>1.7340000000000001E-2</v>
      </c>
      <c r="R99" s="98"/>
      <c r="S99" s="98"/>
      <c r="T99" s="99"/>
      <c r="U99" s="100"/>
      <c r="V99" s="101"/>
      <c r="W99" s="99"/>
      <c r="X99" s="102"/>
      <c r="Y99" s="531"/>
    </row>
    <row r="100" spans="1:25" s="61" customFormat="1" ht="13.5" customHeight="1" x14ac:dyDescent="0.25">
      <c r="A100" s="527">
        <v>1</v>
      </c>
      <c r="B100" s="83" t="s">
        <v>180</v>
      </c>
      <c r="C100" s="84" t="s">
        <v>181</v>
      </c>
      <c r="D100" s="76" t="s">
        <v>28</v>
      </c>
      <c r="E100" s="76">
        <v>7</v>
      </c>
      <c r="F100" s="76">
        <v>72</v>
      </c>
      <c r="G100" s="76">
        <v>0</v>
      </c>
      <c r="H100" s="79"/>
      <c r="I100" s="79"/>
      <c r="J100" s="79">
        <v>265</v>
      </c>
      <c r="K100" s="79">
        <f t="shared" si="38"/>
        <v>265</v>
      </c>
      <c r="L100" s="85">
        <f>H100</f>
        <v>0</v>
      </c>
      <c r="M100" s="85">
        <f>I100</f>
        <v>0</v>
      </c>
      <c r="N100" s="85">
        <f>J100</f>
        <v>265</v>
      </c>
      <c r="O100" s="86">
        <f t="shared" ref="O100" si="57">L100+M100+N100</f>
        <v>265</v>
      </c>
      <c r="P100" s="71">
        <f t="shared" ref="P100" si="58">((O100/W100)*V100)/1000</f>
        <v>7.6555555555555557E-2</v>
      </c>
      <c r="Q100" s="71">
        <f t="shared" ref="Q100" si="59">(O100*X100)/1000</f>
        <v>4.5050000000000003E-3</v>
      </c>
      <c r="R100" s="62"/>
      <c r="S100" s="62"/>
      <c r="T100" s="62"/>
      <c r="U100" s="62"/>
      <c r="V100" s="82">
        <v>52</v>
      </c>
      <c r="W100" s="82">
        <v>180</v>
      </c>
      <c r="X100" s="82">
        <v>1.7000000000000001E-2</v>
      </c>
      <c r="Y100" s="526"/>
    </row>
    <row r="101" spans="1:25" s="64" customFormat="1" ht="13.5" customHeight="1" x14ac:dyDescent="0.25">
      <c r="A101" s="530"/>
      <c r="B101" s="93"/>
      <c r="C101" s="92" t="s">
        <v>29</v>
      </c>
      <c r="D101" s="94"/>
      <c r="E101" s="94"/>
      <c r="F101" s="94"/>
      <c r="G101" s="94"/>
      <c r="H101" s="95"/>
      <c r="I101" s="95"/>
      <c r="J101" s="95">
        <f>SUM(J100:J100)</f>
        <v>265</v>
      </c>
      <c r="K101" s="95">
        <f>SUM(K100:K100)</f>
        <v>265</v>
      </c>
      <c r="L101" s="95">
        <f t="shared" ref="L101:Q101" si="60">SUM(L100:L100)</f>
        <v>0</v>
      </c>
      <c r="M101" s="95">
        <f t="shared" si="60"/>
        <v>0</v>
      </c>
      <c r="N101" s="95">
        <f t="shared" si="60"/>
        <v>265</v>
      </c>
      <c r="O101" s="96">
        <f t="shared" si="60"/>
        <v>265</v>
      </c>
      <c r="P101" s="97">
        <f t="shared" si="60"/>
        <v>7.6555555555555557E-2</v>
      </c>
      <c r="Q101" s="97">
        <f t="shared" si="60"/>
        <v>4.5050000000000003E-3</v>
      </c>
      <c r="R101" s="98"/>
      <c r="S101" s="98"/>
      <c r="T101" s="99"/>
      <c r="U101" s="100"/>
      <c r="V101" s="101"/>
      <c r="W101" s="99"/>
      <c r="X101" s="102"/>
      <c r="Y101" s="531"/>
    </row>
    <row r="102" spans="1:25" s="61" customFormat="1" ht="13.5" customHeight="1" x14ac:dyDescent="0.25">
      <c r="A102" s="528">
        <v>1</v>
      </c>
      <c r="B102" s="89" t="s">
        <v>182</v>
      </c>
      <c r="C102" s="84" t="s">
        <v>183</v>
      </c>
      <c r="D102" s="76" t="s">
        <v>28</v>
      </c>
      <c r="E102" s="76">
        <v>1</v>
      </c>
      <c r="F102" s="76">
        <v>79</v>
      </c>
      <c r="G102" s="76">
        <v>10</v>
      </c>
      <c r="H102" s="79"/>
      <c r="I102" s="79"/>
      <c r="J102" s="79">
        <v>9</v>
      </c>
      <c r="K102" s="79">
        <f t="shared" si="38"/>
        <v>9</v>
      </c>
      <c r="L102" s="85">
        <f>H102</f>
        <v>0</v>
      </c>
      <c r="M102" s="85">
        <f>I102</f>
        <v>0</v>
      </c>
      <c r="N102" s="85">
        <f>J102</f>
        <v>9</v>
      </c>
      <c r="O102" s="86">
        <f t="shared" ref="O102" si="61">L102+M102+N102</f>
        <v>9</v>
      </c>
      <c r="P102" s="71">
        <f t="shared" ref="P102" si="62">((O102/W102)*V102)/1000</f>
        <v>3.6562500000000002E-3</v>
      </c>
      <c r="Q102" s="71">
        <f t="shared" ref="Q102" si="63">(O102*X102)/1000</f>
        <v>3.5999999999999999E-3</v>
      </c>
      <c r="R102" s="62"/>
      <c r="S102" s="62"/>
      <c r="T102" s="62"/>
      <c r="U102" s="62"/>
      <c r="V102" s="82">
        <v>13</v>
      </c>
      <c r="W102" s="88">
        <v>32</v>
      </c>
      <c r="X102" s="88">
        <v>0.4</v>
      </c>
      <c r="Y102" s="526"/>
    </row>
    <row r="103" spans="1:25" s="64" customFormat="1" ht="13.5" customHeight="1" x14ac:dyDescent="0.25">
      <c r="A103" s="530"/>
      <c r="B103" s="93"/>
      <c r="C103" s="92" t="s">
        <v>29</v>
      </c>
      <c r="D103" s="94"/>
      <c r="E103" s="94"/>
      <c r="F103" s="94"/>
      <c r="G103" s="94"/>
      <c r="H103" s="95"/>
      <c r="I103" s="95"/>
      <c r="J103" s="95">
        <f>SUM(J102:J102)</f>
        <v>9</v>
      </c>
      <c r="K103" s="95">
        <f>SUM(K102:K102)</f>
        <v>9</v>
      </c>
      <c r="L103" s="95">
        <f>SUM(L102)</f>
        <v>0</v>
      </c>
      <c r="M103" s="95">
        <f t="shared" ref="M103:N103" si="64">SUM(M102)</f>
        <v>0</v>
      </c>
      <c r="N103" s="95">
        <f t="shared" si="64"/>
        <v>9</v>
      </c>
      <c r="O103" s="96">
        <f>SUM(O102)</f>
        <v>9</v>
      </c>
      <c r="P103" s="97">
        <f>SUM(P102)</f>
        <v>3.6562500000000002E-3</v>
      </c>
      <c r="Q103" s="97">
        <f>SUM(Q102)</f>
        <v>3.5999999999999999E-3</v>
      </c>
      <c r="R103" s="98"/>
      <c r="S103" s="98"/>
      <c r="T103" s="99"/>
      <c r="U103" s="100"/>
      <c r="V103" s="101"/>
      <c r="W103" s="99"/>
      <c r="X103" s="102"/>
      <c r="Y103" s="531"/>
    </row>
    <row r="104" spans="1:25" s="61" customFormat="1" ht="13.5" customHeight="1" x14ac:dyDescent="0.25">
      <c r="A104" s="527">
        <v>1</v>
      </c>
      <c r="B104" s="83" t="s">
        <v>184</v>
      </c>
      <c r="C104" s="84" t="s">
        <v>185</v>
      </c>
      <c r="D104" s="76" t="s">
        <v>28</v>
      </c>
      <c r="E104" s="76">
        <v>6</v>
      </c>
      <c r="F104" s="76">
        <v>89</v>
      </c>
      <c r="G104" s="76" t="s">
        <v>186</v>
      </c>
      <c r="H104" s="79"/>
      <c r="I104" s="79"/>
      <c r="J104" s="79">
        <v>1148</v>
      </c>
      <c r="K104" s="79">
        <f t="shared" si="38"/>
        <v>1148</v>
      </c>
      <c r="L104" s="85">
        <f>H104</f>
        <v>0</v>
      </c>
      <c r="M104" s="85">
        <f>I104</f>
        <v>0</v>
      </c>
      <c r="N104" s="85">
        <f>J104</f>
        <v>1148</v>
      </c>
      <c r="O104" s="86">
        <f t="shared" ref="O104" si="65">L104+M104+N104</f>
        <v>1148</v>
      </c>
      <c r="P104" s="71">
        <f t="shared" ref="P104" si="66">((O104/W104)*V104)/1000</f>
        <v>0.38266666666666665</v>
      </c>
      <c r="Q104" s="71">
        <f t="shared" ref="Q104" si="67">(O104*X104)/1000</f>
        <v>2.2960000000000001E-2</v>
      </c>
      <c r="R104" s="62"/>
      <c r="S104" s="62"/>
      <c r="T104" s="62"/>
      <c r="U104" s="62"/>
      <c r="V104" s="82">
        <v>14</v>
      </c>
      <c r="W104" s="82">
        <v>42</v>
      </c>
      <c r="X104" s="82">
        <v>0.02</v>
      </c>
      <c r="Y104" s="526"/>
    </row>
    <row r="105" spans="1:25" s="64" customFormat="1" ht="13.5" customHeight="1" x14ac:dyDescent="0.25">
      <c r="A105" s="530"/>
      <c r="B105" s="93"/>
      <c r="C105" s="92" t="s">
        <v>29</v>
      </c>
      <c r="D105" s="94"/>
      <c r="E105" s="94"/>
      <c r="F105" s="94"/>
      <c r="G105" s="94"/>
      <c r="H105" s="95"/>
      <c r="I105" s="95"/>
      <c r="J105" s="95">
        <f>SUM(J104:J104)</f>
        <v>1148</v>
      </c>
      <c r="K105" s="95">
        <f>SUM(K104:K104)</f>
        <v>1148</v>
      </c>
      <c r="L105" s="95">
        <f t="shared" ref="L105:Q105" si="68">SUM(L104:L104)</f>
        <v>0</v>
      </c>
      <c r="M105" s="95">
        <f t="shared" si="68"/>
        <v>0</v>
      </c>
      <c r="N105" s="95">
        <f t="shared" si="68"/>
        <v>1148</v>
      </c>
      <c r="O105" s="96">
        <f t="shared" si="68"/>
        <v>1148</v>
      </c>
      <c r="P105" s="97">
        <f t="shared" si="68"/>
        <v>0.38266666666666665</v>
      </c>
      <c r="Q105" s="97">
        <f t="shared" si="68"/>
        <v>2.2960000000000001E-2</v>
      </c>
      <c r="R105" s="98"/>
      <c r="S105" s="98"/>
      <c r="T105" s="99"/>
      <c r="U105" s="100"/>
      <c r="V105" s="101"/>
      <c r="W105" s="99"/>
      <c r="X105" s="102"/>
      <c r="Y105" s="531"/>
    </row>
    <row r="106" spans="1:25" s="61" customFormat="1" ht="13.5" customHeight="1" x14ac:dyDescent="0.25">
      <c r="A106" s="527">
        <v>1</v>
      </c>
      <c r="B106" s="83" t="s">
        <v>70</v>
      </c>
      <c r="C106" s="84" t="s">
        <v>187</v>
      </c>
      <c r="D106" s="76" t="s">
        <v>28</v>
      </c>
      <c r="E106" s="76">
        <v>0</v>
      </c>
      <c r="F106" s="76">
        <v>0</v>
      </c>
      <c r="G106" s="76">
        <v>0</v>
      </c>
      <c r="H106" s="79"/>
      <c r="I106" s="79"/>
      <c r="J106" s="79">
        <v>33</v>
      </c>
      <c r="K106" s="79">
        <f t="shared" si="38"/>
        <v>33</v>
      </c>
      <c r="L106" s="85">
        <f>H106</f>
        <v>0</v>
      </c>
      <c r="M106" s="85">
        <f>I106</f>
        <v>0</v>
      </c>
      <c r="N106" s="85">
        <f>J106</f>
        <v>33</v>
      </c>
      <c r="O106" s="86">
        <f t="shared" ref="O106" si="69">L106+M106+N106</f>
        <v>33</v>
      </c>
      <c r="P106" s="71">
        <f t="shared" ref="P106" si="70">((O106/W106)*V106)/1000</f>
        <v>1.340625E-2</v>
      </c>
      <c r="Q106" s="71">
        <f t="shared" ref="Q106" si="71">(O106*X106)/1000</f>
        <v>1.3200000000000002E-2</v>
      </c>
      <c r="R106" s="62"/>
      <c r="S106" s="62"/>
      <c r="T106" s="62"/>
      <c r="U106" s="62"/>
      <c r="V106" s="82">
        <v>13</v>
      </c>
      <c r="W106" s="82">
        <v>32</v>
      </c>
      <c r="X106" s="82">
        <v>0.4</v>
      </c>
      <c r="Y106" s="526"/>
    </row>
    <row r="107" spans="1:25" s="64" customFormat="1" ht="13.5" customHeight="1" x14ac:dyDescent="0.25">
      <c r="A107" s="530"/>
      <c r="B107" s="93"/>
      <c r="C107" s="92" t="s">
        <v>29</v>
      </c>
      <c r="D107" s="94"/>
      <c r="E107" s="94"/>
      <c r="F107" s="94"/>
      <c r="G107" s="94"/>
      <c r="H107" s="95"/>
      <c r="I107" s="95"/>
      <c r="J107" s="95">
        <f>SUM(J106:J106)</f>
        <v>33</v>
      </c>
      <c r="K107" s="95">
        <f>SUM(K106:K106)</f>
        <v>33</v>
      </c>
      <c r="L107" s="95">
        <f t="shared" ref="L107:Q107" si="72">SUM(L106:L106)</f>
        <v>0</v>
      </c>
      <c r="M107" s="95">
        <f t="shared" si="72"/>
        <v>0</v>
      </c>
      <c r="N107" s="95">
        <f t="shared" si="72"/>
        <v>33</v>
      </c>
      <c r="O107" s="96">
        <f t="shared" si="72"/>
        <v>33</v>
      </c>
      <c r="P107" s="97">
        <f t="shared" si="72"/>
        <v>1.340625E-2</v>
      </c>
      <c r="Q107" s="97">
        <f t="shared" si="72"/>
        <v>1.3200000000000002E-2</v>
      </c>
      <c r="R107" s="98"/>
      <c r="S107" s="98"/>
      <c r="T107" s="99"/>
      <c r="U107" s="100"/>
      <c r="V107" s="101"/>
      <c r="W107" s="99"/>
      <c r="X107" s="102"/>
      <c r="Y107" s="531"/>
    </row>
    <row r="108" spans="1:25" s="61" customFormat="1" ht="13.5" customHeight="1" x14ac:dyDescent="0.25">
      <c r="A108" s="527">
        <v>1</v>
      </c>
      <c r="B108" s="83" t="s">
        <v>64</v>
      </c>
      <c r="C108" s="84" t="s">
        <v>71</v>
      </c>
      <c r="D108" s="76" t="s">
        <v>28</v>
      </c>
      <c r="E108" s="76">
        <v>20</v>
      </c>
      <c r="F108" s="76">
        <v>89</v>
      </c>
      <c r="G108" s="76">
        <v>22</v>
      </c>
      <c r="H108" s="79"/>
      <c r="I108" s="79"/>
      <c r="J108" s="79">
        <v>18</v>
      </c>
      <c r="K108" s="79">
        <f t="shared" si="38"/>
        <v>18</v>
      </c>
      <c r="L108" s="85">
        <f>H108</f>
        <v>0</v>
      </c>
      <c r="M108" s="85">
        <f>I108</f>
        <v>0</v>
      </c>
      <c r="N108" s="85">
        <f>J108</f>
        <v>18</v>
      </c>
      <c r="O108" s="86">
        <f t="shared" ref="O108" si="73">L108+M108+N108</f>
        <v>18</v>
      </c>
      <c r="P108" s="71">
        <f t="shared" ref="P108" si="74">((O108/W108)*V108)/1000</f>
        <v>7.3125000000000004E-3</v>
      </c>
      <c r="Q108" s="71">
        <f t="shared" ref="Q108" si="75">(O108*X108)/1000</f>
        <v>7.1999999999999998E-3</v>
      </c>
      <c r="R108" s="62"/>
      <c r="S108" s="62"/>
      <c r="T108" s="62"/>
      <c r="U108" s="62"/>
      <c r="V108" s="82">
        <v>13</v>
      </c>
      <c r="W108" s="82">
        <v>32</v>
      </c>
      <c r="X108" s="82">
        <v>0.4</v>
      </c>
      <c r="Y108" s="526"/>
    </row>
    <row r="109" spans="1:25" s="64" customFormat="1" ht="13.5" customHeight="1" x14ac:dyDescent="0.25">
      <c r="A109" s="530"/>
      <c r="B109" s="93"/>
      <c r="C109" s="92" t="s">
        <v>29</v>
      </c>
      <c r="D109" s="94"/>
      <c r="E109" s="94"/>
      <c r="F109" s="94"/>
      <c r="G109" s="94"/>
      <c r="H109" s="95"/>
      <c r="I109" s="95"/>
      <c r="J109" s="95">
        <f>SUM(J108)</f>
        <v>18</v>
      </c>
      <c r="K109" s="95">
        <f>SUM(K108)</f>
        <v>18</v>
      </c>
      <c r="L109" s="95">
        <f>SUM(L107:L108)</f>
        <v>0</v>
      </c>
      <c r="M109" s="95">
        <f t="shared" ref="M109" si="76">SUM(M107:M108)</f>
        <v>0</v>
      </c>
      <c r="N109" s="95">
        <f>SUM(N108)</f>
        <v>18</v>
      </c>
      <c r="O109" s="96">
        <f>SUM(O108)</f>
        <v>18</v>
      </c>
      <c r="P109" s="97">
        <f>SUM(P107:P108)</f>
        <v>2.0718750000000001E-2</v>
      </c>
      <c r="Q109" s="97">
        <f>SUM(Q107:Q108)</f>
        <v>2.0400000000000001E-2</v>
      </c>
      <c r="R109" s="98"/>
      <c r="S109" s="98"/>
      <c r="T109" s="99"/>
      <c r="U109" s="100"/>
      <c r="V109" s="101"/>
      <c r="W109" s="99"/>
      <c r="X109" s="102"/>
      <c r="Y109" s="531"/>
    </row>
    <row r="110" spans="1:25" s="61" customFormat="1" ht="13.5" customHeight="1" x14ac:dyDescent="0.25">
      <c r="A110" s="527">
        <v>1</v>
      </c>
      <c r="B110" s="83" t="s">
        <v>188</v>
      </c>
      <c r="C110" s="84" t="s">
        <v>189</v>
      </c>
      <c r="D110" s="76" t="s">
        <v>28</v>
      </c>
      <c r="E110" s="76">
        <v>1</v>
      </c>
      <c r="F110" s="76">
        <v>86</v>
      </c>
      <c r="G110" s="76">
        <v>10</v>
      </c>
      <c r="H110" s="79"/>
      <c r="I110" s="79"/>
      <c r="J110" s="79">
        <v>111</v>
      </c>
      <c r="K110" s="79">
        <f t="shared" ref="K110:K115" si="77">H110+I110+J110</f>
        <v>111</v>
      </c>
      <c r="L110" s="85">
        <f>H110</f>
        <v>0</v>
      </c>
      <c r="M110" s="85">
        <f>I110</f>
        <v>0</v>
      </c>
      <c r="N110" s="85">
        <f>J110</f>
        <v>111</v>
      </c>
      <c r="O110" s="86">
        <f t="shared" ref="O110" si="78">L110+M110+N110</f>
        <v>111</v>
      </c>
      <c r="P110" s="71">
        <f t="shared" ref="P110" si="79">((O110/W110)*V110)/1000</f>
        <v>4.5093750000000002E-2</v>
      </c>
      <c r="Q110" s="71">
        <f t="shared" ref="Q110" si="80">(O110*X110)/1000</f>
        <v>4.4400000000000009E-2</v>
      </c>
      <c r="R110" s="62"/>
      <c r="S110" s="62"/>
      <c r="T110" s="62"/>
      <c r="U110" s="62"/>
      <c r="V110" s="82">
        <v>13</v>
      </c>
      <c r="W110" s="82">
        <v>32</v>
      </c>
      <c r="X110" s="82">
        <v>0.4</v>
      </c>
      <c r="Y110" s="526"/>
    </row>
    <row r="111" spans="1:25" s="64" customFormat="1" ht="13.5" customHeight="1" x14ac:dyDescent="0.25">
      <c r="A111" s="530"/>
      <c r="B111" s="93"/>
      <c r="C111" s="92" t="s">
        <v>29</v>
      </c>
      <c r="D111" s="94"/>
      <c r="E111" s="94"/>
      <c r="F111" s="94"/>
      <c r="G111" s="94"/>
      <c r="H111" s="95"/>
      <c r="I111" s="95"/>
      <c r="J111" s="95">
        <f>SUM(J110)</f>
        <v>111</v>
      </c>
      <c r="K111" s="95">
        <f>SUM(K110)</f>
        <v>111</v>
      </c>
      <c r="L111" s="95">
        <f>SUM(L109:L110)</f>
        <v>0</v>
      </c>
      <c r="M111" s="95">
        <f t="shared" ref="M111" si="81">SUM(M109:M110)</f>
        <v>0</v>
      </c>
      <c r="N111" s="95">
        <f>SUM(N110)</f>
        <v>111</v>
      </c>
      <c r="O111" s="96">
        <f>SUM(O110)</f>
        <v>111</v>
      </c>
      <c r="P111" s="97">
        <f>SUM(P110)</f>
        <v>4.5093750000000002E-2</v>
      </c>
      <c r="Q111" s="97">
        <f>SUM(Q109:Q110)</f>
        <v>6.480000000000001E-2</v>
      </c>
      <c r="R111" s="98"/>
      <c r="S111" s="98"/>
      <c r="T111" s="99"/>
      <c r="U111" s="100"/>
      <c r="V111" s="101"/>
      <c r="W111" s="99"/>
      <c r="X111" s="102"/>
      <c r="Y111" s="531"/>
    </row>
    <row r="112" spans="1:25" s="61" customFormat="1" ht="13.5" customHeight="1" x14ac:dyDescent="0.25">
      <c r="A112" s="528">
        <v>1</v>
      </c>
      <c r="B112" s="89" t="s">
        <v>190</v>
      </c>
      <c r="C112" s="84" t="s">
        <v>48</v>
      </c>
      <c r="D112" s="76" t="s">
        <v>28</v>
      </c>
      <c r="E112" s="76">
        <v>7</v>
      </c>
      <c r="F112" s="76">
        <v>83</v>
      </c>
      <c r="G112" s="76">
        <v>33</v>
      </c>
      <c r="H112" s="79"/>
      <c r="I112" s="79"/>
      <c r="J112" s="79">
        <v>3</v>
      </c>
      <c r="K112" s="79">
        <f t="shared" si="77"/>
        <v>3</v>
      </c>
      <c r="L112" s="85">
        <f t="shared" ref="L112:N113" si="82">H112</f>
        <v>0</v>
      </c>
      <c r="M112" s="85">
        <f t="shared" si="82"/>
        <v>0</v>
      </c>
      <c r="N112" s="85">
        <f t="shared" si="82"/>
        <v>3</v>
      </c>
      <c r="O112" s="86">
        <f t="shared" ref="O112:O113" si="83">L112+M112+N112</f>
        <v>3</v>
      </c>
      <c r="P112" s="71">
        <f t="shared" ref="P112:P113" si="84">((O112/W112)*V112)/1000</f>
        <v>2.2499999999999998E-3</v>
      </c>
      <c r="Q112" s="71">
        <f t="shared" ref="Q112:Q113" si="85">(O112*X112)/1000</f>
        <v>2.2499999999999998E-3</v>
      </c>
      <c r="R112" s="62"/>
      <c r="S112" s="62"/>
      <c r="T112" s="62"/>
      <c r="U112" s="62"/>
      <c r="V112" s="82">
        <v>48</v>
      </c>
      <c r="W112" s="88">
        <v>64</v>
      </c>
      <c r="X112" s="88">
        <v>0.75</v>
      </c>
      <c r="Y112" s="526"/>
    </row>
    <row r="113" spans="1:25" s="61" customFormat="1" ht="13.5" customHeight="1" x14ac:dyDescent="0.25">
      <c r="A113" s="528">
        <v>2</v>
      </c>
      <c r="B113" s="89" t="s">
        <v>190</v>
      </c>
      <c r="C113" s="84" t="s">
        <v>48</v>
      </c>
      <c r="D113" s="76" t="s">
        <v>28</v>
      </c>
      <c r="E113" s="76">
        <v>5</v>
      </c>
      <c r="F113" s="76">
        <v>85</v>
      </c>
      <c r="G113" s="76">
        <v>11</v>
      </c>
      <c r="H113" s="79"/>
      <c r="I113" s="79"/>
      <c r="J113" s="79">
        <v>8</v>
      </c>
      <c r="K113" s="79">
        <f t="shared" si="77"/>
        <v>8</v>
      </c>
      <c r="L113" s="85">
        <f t="shared" si="82"/>
        <v>0</v>
      </c>
      <c r="M113" s="85">
        <f t="shared" si="82"/>
        <v>0</v>
      </c>
      <c r="N113" s="85">
        <f t="shared" si="82"/>
        <v>8</v>
      </c>
      <c r="O113" s="86">
        <f t="shared" si="83"/>
        <v>8</v>
      </c>
      <c r="P113" s="71">
        <f t="shared" si="84"/>
        <v>6.0000000000000001E-3</v>
      </c>
      <c r="Q113" s="71">
        <f t="shared" si="85"/>
        <v>6.0000000000000001E-3</v>
      </c>
      <c r="R113" s="62"/>
      <c r="S113" s="62"/>
      <c r="T113" s="62"/>
      <c r="U113" s="62"/>
      <c r="V113" s="82">
        <v>48</v>
      </c>
      <c r="W113" s="88">
        <v>64</v>
      </c>
      <c r="X113" s="88">
        <v>0.75</v>
      </c>
      <c r="Y113" s="526"/>
    </row>
    <row r="114" spans="1:25" s="64" customFormat="1" ht="13.5" customHeight="1" x14ac:dyDescent="0.25">
      <c r="A114" s="530"/>
      <c r="B114" s="93"/>
      <c r="C114" s="92" t="s">
        <v>29</v>
      </c>
      <c r="D114" s="94"/>
      <c r="E114" s="94"/>
      <c r="F114" s="94"/>
      <c r="G114" s="94"/>
      <c r="H114" s="95"/>
      <c r="I114" s="95"/>
      <c r="J114" s="95">
        <f>SUM(J112:J113)</f>
        <v>11</v>
      </c>
      <c r="K114" s="95">
        <f>SUM(K112:K113)</f>
        <v>11</v>
      </c>
      <c r="L114" s="95">
        <f>SUM(L112)</f>
        <v>0</v>
      </c>
      <c r="M114" s="95">
        <f t="shared" ref="M114" si="86">SUM(M112)</f>
        <v>0</v>
      </c>
      <c r="N114" s="95">
        <f>SUM(N112:N113)</f>
        <v>11</v>
      </c>
      <c r="O114" s="96">
        <f>SUM(O112:O113)</f>
        <v>11</v>
      </c>
      <c r="P114" s="97">
        <f>SUM(P112:P113)</f>
        <v>8.2500000000000004E-3</v>
      </c>
      <c r="Q114" s="97">
        <f>SUM(Q112:Q113)</f>
        <v>8.2500000000000004E-3</v>
      </c>
      <c r="R114" s="98"/>
      <c r="S114" s="98"/>
      <c r="T114" s="99"/>
      <c r="U114" s="100"/>
      <c r="V114" s="101"/>
      <c r="W114" s="99"/>
      <c r="X114" s="102"/>
      <c r="Y114" s="531"/>
    </row>
    <row r="115" spans="1:25" s="61" customFormat="1" ht="13.5" customHeight="1" x14ac:dyDescent="0.25">
      <c r="A115" s="528" t="s">
        <v>38</v>
      </c>
      <c r="B115" s="89" t="s">
        <v>191</v>
      </c>
      <c r="C115" s="84" t="s">
        <v>192</v>
      </c>
      <c r="D115" s="76" t="s">
        <v>28</v>
      </c>
      <c r="E115" s="76" t="s">
        <v>35</v>
      </c>
      <c r="F115" s="76" t="s">
        <v>35</v>
      </c>
      <c r="G115" s="76" t="s">
        <v>35</v>
      </c>
      <c r="H115" s="79"/>
      <c r="I115" s="79"/>
      <c r="J115" s="79">
        <v>11</v>
      </c>
      <c r="K115" s="79">
        <f t="shared" si="77"/>
        <v>11</v>
      </c>
      <c r="L115" s="85">
        <f>H115</f>
        <v>0</v>
      </c>
      <c r="M115" s="85">
        <f>I115</f>
        <v>0</v>
      </c>
      <c r="N115" s="85">
        <f>J115</f>
        <v>11</v>
      </c>
      <c r="O115" s="86">
        <f t="shared" ref="O115" si="87">L115+M115+N115</f>
        <v>11</v>
      </c>
      <c r="P115" s="71">
        <f t="shared" ref="P115" si="88">((O115/W115)*V115)/1000</f>
        <v>4.2968750000000003E-3</v>
      </c>
      <c r="Q115" s="71">
        <f t="shared" ref="Q115" si="89">(O115*X115)/1000</f>
        <v>4.2900000000000004E-3</v>
      </c>
      <c r="R115" s="62"/>
      <c r="S115" s="62"/>
      <c r="T115" s="62"/>
      <c r="U115" s="62"/>
      <c r="V115" s="82">
        <v>25</v>
      </c>
      <c r="W115" s="88">
        <v>64</v>
      </c>
      <c r="X115" s="88">
        <v>0.39</v>
      </c>
      <c r="Y115" s="526"/>
    </row>
    <row r="116" spans="1:25" s="64" customFormat="1" ht="13.5" customHeight="1" x14ac:dyDescent="0.25">
      <c r="A116" s="530"/>
      <c r="B116" s="93"/>
      <c r="C116" s="92" t="s">
        <v>29</v>
      </c>
      <c r="D116" s="94"/>
      <c r="E116" s="94"/>
      <c r="F116" s="94"/>
      <c r="G116" s="94"/>
      <c r="H116" s="95"/>
      <c r="I116" s="95"/>
      <c r="J116" s="95">
        <f>SUM(J115)</f>
        <v>11</v>
      </c>
      <c r="K116" s="95">
        <f>SUM(K115)</f>
        <v>11</v>
      </c>
      <c r="L116" s="95">
        <f>SUM(L115)</f>
        <v>0</v>
      </c>
      <c r="M116" s="95">
        <f t="shared" ref="M116:N116" si="90">SUM(M115)</f>
        <v>0</v>
      </c>
      <c r="N116" s="95">
        <f t="shared" si="90"/>
        <v>11</v>
      </c>
      <c r="O116" s="96">
        <f>SUM(O115)</f>
        <v>11</v>
      </c>
      <c r="P116" s="97">
        <f>SUM(P115)</f>
        <v>4.2968750000000003E-3</v>
      </c>
      <c r="Q116" s="97">
        <f>SUM(Q115)</f>
        <v>4.2900000000000004E-3</v>
      </c>
      <c r="R116" s="98"/>
      <c r="S116" s="98"/>
      <c r="T116" s="99"/>
      <c r="U116" s="100"/>
      <c r="V116" s="101"/>
      <c r="W116" s="99"/>
      <c r="X116" s="102"/>
      <c r="Y116" s="531"/>
    </row>
    <row r="117" spans="1:25" s="61" customFormat="1" ht="13.5" customHeight="1" x14ac:dyDescent="0.25">
      <c r="A117" s="527">
        <v>1</v>
      </c>
      <c r="B117" s="83" t="s">
        <v>193</v>
      </c>
      <c r="C117" s="84" t="s">
        <v>194</v>
      </c>
      <c r="D117" s="76" t="s">
        <v>28</v>
      </c>
      <c r="E117" s="76">
        <v>4</v>
      </c>
      <c r="F117" s="76">
        <v>98</v>
      </c>
      <c r="G117" s="76">
        <v>233</v>
      </c>
      <c r="H117" s="79"/>
      <c r="I117" s="79"/>
      <c r="J117" s="79">
        <v>340</v>
      </c>
      <c r="K117" s="79">
        <f t="shared" ref="K117:K128" si="91">H117+I117+J117</f>
        <v>340</v>
      </c>
      <c r="L117" s="85">
        <f>H117</f>
        <v>0</v>
      </c>
      <c r="M117" s="85">
        <f>I117</f>
        <v>0</v>
      </c>
      <c r="N117" s="85">
        <f>J117</f>
        <v>340</v>
      </c>
      <c r="O117" s="86">
        <f t="shared" ref="O117" si="92">L117+M117+N117</f>
        <v>340</v>
      </c>
      <c r="P117" s="71">
        <f t="shared" ref="P117" si="93">((O117/W117)*V117)/1000</f>
        <v>1.942857142857143E-2</v>
      </c>
      <c r="Q117" s="71">
        <f t="shared" ref="Q117" si="94">(O117*X117)/1000</f>
        <v>1.7000000000000001E-2</v>
      </c>
      <c r="R117" s="62"/>
      <c r="S117" s="62"/>
      <c r="T117" s="62"/>
      <c r="U117" s="62"/>
      <c r="V117" s="82">
        <v>24</v>
      </c>
      <c r="W117" s="82">
        <v>420</v>
      </c>
      <c r="X117" s="82">
        <v>0.05</v>
      </c>
      <c r="Y117" s="526"/>
    </row>
    <row r="118" spans="1:25" s="64" customFormat="1" ht="13.5" customHeight="1" x14ac:dyDescent="0.25">
      <c r="A118" s="530"/>
      <c r="B118" s="93"/>
      <c r="C118" s="92" t="s">
        <v>29</v>
      </c>
      <c r="D118" s="94"/>
      <c r="E118" s="94"/>
      <c r="F118" s="94"/>
      <c r="G118" s="94"/>
      <c r="H118" s="95"/>
      <c r="I118" s="95"/>
      <c r="J118" s="95">
        <f>SUM(J117:J117)</f>
        <v>340</v>
      </c>
      <c r="K118" s="95">
        <f>SUM(K117:K117)</f>
        <v>340</v>
      </c>
      <c r="L118" s="95">
        <f t="shared" ref="L118:Q118" si="95">SUM(L117:L117)</f>
        <v>0</v>
      </c>
      <c r="M118" s="95">
        <f t="shared" si="95"/>
        <v>0</v>
      </c>
      <c r="N118" s="95">
        <f t="shared" si="95"/>
        <v>340</v>
      </c>
      <c r="O118" s="96">
        <f t="shared" si="95"/>
        <v>340</v>
      </c>
      <c r="P118" s="97">
        <f t="shared" si="95"/>
        <v>1.942857142857143E-2</v>
      </c>
      <c r="Q118" s="97">
        <f t="shared" si="95"/>
        <v>1.7000000000000001E-2</v>
      </c>
      <c r="R118" s="98"/>
      <c r="S118" s="98"/>
      <c r="T118" s="99"/>
      <c r="U118" s="100"/>
      <c r="V118" s="101"/>
      <c r="W118" s="99"/>
      <c r="X118" s="102"/>
      <c r="Y118" s="531"/>
    </row>
    <row r="119" spans="1:25" s="61" customFormat="1" ht="13.5" customHeight="1" x14ac:dyDescent="0.25">
      <c r="A119" s="527">
        <v>1</v>
      </c>
      <c r="B119" s="83" t="s">
        <v>195</v>
      </c>
      <c r="C119" s="84" t="s">
        <v>66</v>
      </c>
      <c r="D119" s="76" t="s">
        <v>28</v>
      </c>
      <c r="E119" s="76">
        <v>7</v>
      </c>
      <c r="F119" s="76">
        <v>82</v>
      </c>
      <c r="G119" s="76" t="s">
        <v>51</v>
      </c>
      <c r="H119" s="79"/>
      <c r="I119" s="79"/>
      <c r="J119" s="79">
        <v>293</v>
      </c>
      <c r="K119" s="79">
        <f t="shared" si="91"/>
        <v>293</v>
      </c>
      <c r="L119" s="85">
        <f t="shared" ref="L119:N121" si="96">H119</f>
        <v>0</v>
      </c>
      <c r="M119" s="85">
        <f t="shared" si="96"/>
        <v>0</v>
      </c>
      <c r="N119" s="85">
        <f t="shared" si="96"/>
        <v>293</v>
      </c>
      <c r="O119" s="86">
        <f t="shared" ref="O119:O121" si="97">L119+M119+N119</f>
        <v>293</v>
      </c>
      <c r="P119" s="71">
        <f t="shared" ref="P119:P121" si="98">((O119/W119)*V119)/1000</f>
        <v>4.5414999999999997E-2</v>
      </c>
      <c r="Q119" s="71">
        <f t="shared" ref="Q119:Q121" si="99">(O119*X119)/1000</f>
        <v>1.6408000000000002E-2</v>
      </c>
      <c r="R119" s="62"/>
      <c r="S119" s="62"/>
      <c r="T119" s="62"/>
      <c r="U119" s="62"/>
      <c r="V119" s="82">
        <v>62</v>
      </c>
      <c r="W119" s="82">
        <v>400</v>
      </c>
      <c r="X119" s="82">
        <v>5.6000000000000001E-2</v>
      </c>
      <c r="Y119" s="526"/>
    </row>
    <row r="120" spans="1:25" s="61" customFormat="1" ht="13.5" customHeight="1" x14ac:dyDescent="0.25">
      <c r="A120" s="527">
        <v>2</v>
      </c>
      <c r="B120" s="83" t="s">
        <v>195</v>
      </c>
      <c r="C120" s="84" t="s">
        <v>66</v>
      </c>
      <c r="D120" s="76" t="s">
        <v>28</v>
      </c>
      <c r="E120" s="76">
        <v>7</v>
      </c>
      <c r="F120" s="76">
        <v>73</v>
      </c>
      <c r="G120" s="76">
        <v>10</v>
      </c>
      <c r="H120" s="79"/>
      <c r="I120" s="79"/>
      <c r="J120" s="79">
        <v>59</v>
      </c>
      <c r="K120" s="79">
        <f t="shared" si="91"/>
        <v>59</v>
      </c>
      <c r="L120" s="85">
        <f t="shared" si="96"/>
        <v>0</v>
      </c>
      <c r="M120" s="85">
        <f t="shared" si="96"/>
        <v>0</v>
      </c>
      <c r="N120" s="85">
        <f t="shared" si="96"/>
        <v>59</v>
      </c>
      <c r="O120" s="86">
        <f t="shared" si="97"/>
        <v>59</v>
      </c>
      <c r="P120" s="71">
        <f t="shared" si="98"/>
        <v>9.1450000000000004E-3</v>
      </c>
      <c r="Q120" s="71">
        <f t="shared" si="99"/>
        <v>3.3040000000000001E-3</v>
      </c>
      <c r="R120" s="62"/>
      <c r="S120" s="62"/>
      <c r="T120" s="62"/>
      <c r="U120" s="62"/>
      <c r="V120" s="82">
        <v>62</v>
      </c>
      <c r="W120" s="82">
        <v>400</v>
      </c>
      <c r="X120" s="82">
        <v>5.6000000000000001E-2</v>
      </c>
      <c r="Y120" s="526"/>
    </row>
    <row r="121" spans="1:25" s="61" customFormat="1" ht="13.5" customHeight="1" x14ac:dyDescent="0.25">
      <c r="A121" s="527">
        <v>3</v>
      </c>
      <c r="B121" s="83" t="s">
        <v>195</v>
      </c>
      <c r="C121" s="84" t="s">
        <v>66</v>
      </c>
      <c r="D121" s="76" t="s">
        <v>28</v>
      </c>
      <c r="E121" s="76">
        <v>3</v>
      </c>
      <c r="F121" s="76">
        <v>57</v>
      </c>
      <c r="G121" s="76">
        <v>10</v>
      </c>
      <c r="H121" s="79"/>
      <c r="I121" s="79"/>
      <c r="J121" s="79">
        <v>11</v>
      </c>
      <c r="K121" s="79">
        <f t="shared" si="91"/>
        <v>11</v>
      </c>
      <c r="L121" s="85">
        <f t="shared" si="96"/>
        <v>0</v>
      </c>
      <c r="M121" s="85">
        <f t="shared" si="96"/>
        <v>0</v>
      </c>
      <c r="N121" s="85">
        <f t="shared" si="96"/>
        <v>11</v>
      </c>
      <c r="O121" s="86">
        <f t="shared" si="97"/>
        <v>11</v>
      </c>
      <c r="P121" s="71">
        <f t="shared" si="98"/>
        <v>1.7050000000000001E-3</v>
      </c>
      <c r="Q121" s="71">
        <f t="shared" si="99"/>
        <v>6.1600000000000001E-4</v>
      </c>
      <c r="R121" s="62"/>
      <c r="S121" s="62"/>
      <c r="T121" s="62"/>
      <c r="U121" s="62"/>
      <c r="V121" s="82">
        <v>62</v>
      </c>
      <c r="W121" s="82">
        <v>400</v>
      </c>
      <c r="X121" s="82">
        <v>5.6000000000000001E-2</v>
      </c>
      <c r="Y121" s="526"/>
    </row>
    <row r="122" spans="1:25" s="64" customFormat="1" ht="13.5" customHeight="1" x14ac:dyDescent="0.25">
      <c r="A122" s="530"/>
      <c r="B122" s="93"/>
      <c r="C122" s="92" t="s">
        <v>29</v>
      </c>
      <c r="D122" s="94"/>
      <c r="E122" s="94"/>
      <c r="F122" s="94"/>
      <c r="G122" s="94"/>
      <c r="H122" s="95"/>
      <c r="I122" s="95"/>
      <c r="J122" s="95">
        <f>SUM(J119:J121)</f>
        <v>363</v>
      </c>
      <c r="K122" s="95">
        <f>SUM(K119:K121)</f>
        <v>363</v>
      </c>
      <c r="L122" s="95">
        <f>SUM(L119:L121)</f>
        <v>0</v>
      </c>
      <c r="M122" s="95">
        <f>SUM(M119:M121)</f>
        <v>0</v>
      </c>
      <c r="N122" s="95">
        <f>SUM(N119:N121)</f>
        <v>363</v>
      </c>
      <c r="O122" s="96">
        <f>L122+M122+N122</f>
        <v>363</v>
      </c>
      <c r="P122" s="97">
        <f>SUM(P119:P121)</f>
        <v>5.6264999999999996E-2</v>
      </c>
      <c r="Q122" s="97">
        <f>SUM(Q119:Q121)</f>
        <v>2.0328000000000002E-2</v>
      </c>
      <c r="R122" s="98"/>
      <c r="S122" s="98"/>
      <c r="T122" s="99"/>
      <c r="U122" s="100"/>
      <c r="V122" s="101"/>
      <c r="W122" s="99"/>
      <c r="X122" s="102"/>
      <c r="Y122" s="531"/>
    </row>
    <row r="123" spans="1:25" s="61" customFormat="1" ht="13.5" customHeight="1" x14ac:dyDescent="0.25">
      <c r="A123" s="527">
        <v>1</v>
      </c>
      <c r="B123" s="83" t="s">
        <v>196</v>
      </c>
      <c r="C123" s="84" t="s">
        <v>197</v>
      </c>
      <c r="D123" s="76" t="s">
        <v>28</v>
      </c>
      <c r="E123" s="76">
        <v>8</v>
      </c>
      <c r="F123" s="76">
        <v>82</v>
      </c>
      <c r="G123" s="76" t="s">
        <v>51</v>
      </c>
      <c r="H123" s="79"/>
      <c r="I123" s="79"/>
      <c r="J123" s="79">
        <v>25</v>
      </c>
      <c r="K123" s="79">
        <f t="shared" si="91"/>
        <v>25</v>
      </c>
      <c r="L123" s="85">
        <f>H123</f>
        <v>0</v>
      </c>
      <c r="M123" s="85">
        <f>I123</f>
        <v>0</v>
      </c>
      <c r="N123" s="85">
        <f>J123</f>
        <v>25</v>
      </c>
      <c r="O123" s="86">
        <f t="shared" ref="O123" si="100">L123+M123+N123</f>
        <v>25</v>
      </c>
      <c r="P123" s="71">
        <f t="shared" ref="P123" si="101">((O123/W123)*V123)/1000</f>
        <v>3.875E-3</v>
      </c>
      <c r="Q123" s="71">
        <f t="shared" ref="Q123" si="102">(O123*X123)/1000</f>
        <v>1.4000000000000002E-3</v>
      </c>
      <c r="R123" s="62"/>
      <c r="S123" s="62"/>
      <c r="T123" s="62"/>
      <c r="U123" s="62"/>
      <c r="V123" s="82">
        <v>62</v>
      </c>
      <c r="W123" s="82">
        <v>400</v>
      </c>
      <c r="X123" s="82">
        <v>5.6000000000000001E-2</v>
      </c>
      <c r="Y123" s="526"/>
    </row>
    <row r="124" spans="1:25" s="64" customFormat="1" ht="13.5" customHeight="1" x14ac:dyDescent="0.25">
      <c r="A124" s="530"/>
      <c r="B124" s="93"/>
      <c r="C124" s="92" t="s">
        <v>29</v>
      </c>
      <c r="D124" s="94"/>
      <c r="E124" s="94"/>
      <c r="F124" s="94"/>
      <c r="G124" s="94"/>
      <c r="H124" s="95"/>
      <c r="I124" s="95"/>
      <c r="J124" s="95">
        <f>SUM(J123:J123)</f>
        <v>25</v>
      </c>
      <c r="K124" s="95">
        <f>SUM(K123:K123)</f>
        <v>25</v>
      </c>
      <c r="L124" s="95">
        <f t="shared" ref="L124:Q124" si="103">SUM(L123:L123)</f>
        <v>0</v>
      </c>
      <c r="M124" s="95">
        <f t="shared" si="103"/>
        <v>0</v>
      </c>
      <c r="N124" s="95">
        <f t="shared" si="103"/>
        <v>25</v>
      </c>
      <c r="O124" s="96">
        <f t="shared" si="103"/>
        <v>25</v>
      </c>
      <c r="P124" s="97">
        <f t="shared" si="103"/>
        <v>3.875E-3</v>
      </c>
      <c r="Q124" s="97">
        <f t="shared" si="103"/>
        <v>1.4000000000000002E-3</v>
      </c>
      <c r="R124" s="98"/>
      <c r="S124" s="98"/>
      <c r="T124" s="99"/>
      <c r="U124" s="100"/>
      <c r="V124" s="101"/>
      <c r="W124" s="99"/>
      <c r="X124" s="102"/>
      <c r="Y124" s="531"/>
    </row>
    <row r="125" spans="1:25" s="61" customFormat="1" ht="13.5" customHeight="1" x14ac:dyDescent="0.25">
      <c r="A125" s="527">
        <v>1</v>
      </c>
      <c r="B125" s="83" t="s">
        <v>198</v>
      </c>
      <c r="C125" s="84" t="s">
        <v>199</v>
      </c>
      <c r="D125" s="76" t="s">
        <v>28</v>
      </c>
      <c r="E125" s="76">
        <v>2</v>
      </c>
      <c r="F125" s="76">
        <v>82</v>
      </c>
      <c r="G125" s="76">
        <v>10</v>
      </c>
      <c r="H125" s="79"/>
      <c r="I125" s="79"/>
      <c r="J125" s="79">
        <v>280</v>
      </c>
      <c r="K125" s="79">
        <f t="shared" si="91"/>
        <v>280</v>
      </c>
      <c r="L125" s="85">
        <f t="shared" ref="L125:N126" si="104">H125</f>
        <v>0</v>
      </c>
      <c r="M125" s="85">
        <f t="shared" si="104"/>
        <v>0</v>
      </c>
      <c r="N125" s="85">
        <f t="shared" si="104"/>
        <v>280</v>
      </c>
      <c r="O125" s="86">
        <f t="shared" ref="O125:O126" si="105">L125+M125+N125</f>
        <v>280</v>
      </c>
      <c r="P125" s="71">
        <f t="shared" ref="P125:P126" si="106">((O125/W125)*V125)/1000</f>
        <v>4.3400000000000001E-2</v>
      </c>
      <c r="Q125" s="71">
        <f t="shared" ref="Q125:Q126" si="107">(O125*X125)/1000</f>
        <v>1.5679999999999999E-2</v>
      </c>
      <c r="R125" s="62"/>
      <c r="S125" s="62"/>
      <c r="T125" s="62"/>
      <c r="U125" s="62"/>
      <c r="V125" s="82">
        <v>62</v>
      </c>
      <c r="W125" s="82">
        <v>400</v>
      </c>
      <c r="X125" s="82">
        <v>5.6000000000000001E-2</v>
      </c>
      <c r="Y125" s="526"/>
    </row>
    <row r="126" spans="1:25" s="61" customFormat="1" ht="13.5" customHeight="1" x14ac:dyDescent="0.25">
      <c r="A126" s="527">
        <v>2</v>
      </c>
      <c r="B126" s="83" t="s">
        <v>198</v>
      </c>
      <c r="C126" s="84" t="s">
        <v>199</v>
      </c>
      <c r="D126" s="76" t="s">
        <v>28</v>
      </c>
      <c r="E126" s="76">
        <v>3</v>
      </c>
      <c r="F126" s="76">
        <v>82</v>
      </c>
      <c r="G126" s="76">
        <v>10</v>
      </c>
      <c r="H126" s="79"/>
      <c r="I126" s="79"/>
      <c r="J126" s="79">
        <v>2</v>
      </c>
      <c r="K126" s="79">
        <f t="shared" si="91"/>
        <v>2</v>
      </c>
      <c r="L126" s="85">
        <f t="shared" si="104"/>
        <v>0</v>
      </c>
      <c r="M126" s="85">
        <f t="shared" si="104"/>
        <v>0</v>
      </c>
      <c r="N126" s="85">
        <f t="shared" si="104"/>
        <v>2</v>
      </c>
      <c r="O126" s="86">
        <f t="shared" si="105"/>
        <v>2</v>
      </c>
      <c r="P126" s="71">
        <f t="shared" si="106"/>
        <v>3.1E-4</v>
      </c>
      <c r="Q126" s="71">
        <f t="shared" si="107"/>
        <v>1.12E-4</v>
      </c>
      <c r="R126" s="62"/>
      <c r="S126" s="62"/>
      <c r="T126" s="62"/>
      <c r="U126" s="62"/>
      <c r="V126" s="82">
        <v>62</v>
      </c>
      <c r="W126" s="82">
        <v>400</v>
      </c>
      <c r="X126" s="82">
        <v>5.6000000000000001E-2</v>
      </c>
      <c r="Y126" s="526"/>
    </row>
    <row r="127" spans="1:25" s="64" customFormat="1" ht="13.5" customHeight="1" x14ac:dyDescent="0.25">
      <c r="A127" s="530"/>
      <c r="B127" s="93"/>
      <c r="C127" s="92" t="s">
        <v>29</v>
      </c>
      <c r="D127" s="94"/>
      <c r="E127" s="94"/>
      <c r="F127" s="94"/>
      <c r="G127" s="94"/>
      <c r="H127" s="95"/>
      <c r="I127" s="95"/>
      <c r="J127" s="95">
        <f>SUM(J125:J126)</f>
        <v>282</v>
      </c>
      <c r="K127" s="95">
        <f>SUM(K125:K126)</f>
        <v>282</v>
      </c>
      <c r="L127" s="95">
        <f>SUM(L125:L126)</f>
        <v>0</v>
      </c>
      <c r="M127" s="95">
        <f t="shared" ref="M127:N127" si="108">SUM(M125:M126)</f>
        <v>0</v>
      </c>
      <c r="N127" s="95">
        <f t="shared" si="108"/>
        <v>282</v>
      </c>
      <c r="O127" s="96">
        <f>SUM(O125:O126)</f>
        <v>282</v>
      </c>
      <c r="P127" s="97">
        <f>SUM(P125:P126)</f>
        <v>4.3709999999999999E-2</v>
      </c>
      <c r="Q127" s="97">
        <f>SUM(Q125:Q126)</f>
        <v>1.5792E-2</v>
      </c>
      <c r="R127" s="98"/>
      <c r="S127" s="98"/>
      <c r="T127" s="99"/>
      <c r="U127" s="100"/>
      <c r="V127" s="101"/>
      <c r="W127" s="99"/>
      <c r="X127" s="102"/>
      <c r="Y127" s="531"/>
    </row>
    <row r="128" spans="1:25" s="61" customFormat="1" ht="13.5" customHeight="1" x14ac:dyDescent="0.25">
      <c r="A128" s="527">
        <v>1</v>
      </c>
      <c r="B128" s="83" t="s">
        <v>200</v>
      </c>
      <c r="C128" s="84" t="s">
        <v>201</v>
      </c>
      <c r="D128" s="76" t="s">
        <v>28</v>
      </c>
      <c r="E128" s="76">
        <v>1</v>
      </c>
      <c r="F128" s="76">
        <v>71</v>
      </c>
      <c r="G128" s="76">
        <v>10</v>
      </c>
      <c r="H128" s="79"/>
      <c r="I128" s="79"/>
      <c r="J128" s="79">
        <v>61</v>
      </c>
      <c r="K128" s="79">
        <f t="shared" si="91"/>
        <v>61</v>
      </c>
      <c r="L128" s="85">
        <f>H128</f>
        <v>0</v>
      </c>
      <c r="M128" s="85">
        <f>I128</f>
        <v>0</v>
      </c>
      <c r="N128" s="85">
        <f>J128</f>
        <v>61</v>
      </c>
      <c r="O128" s="86">
        <f t="shared" ref="O128" si="109">L128+M128+N128</f>
        <v>61</v>
      </c>
      <c r="P128" s="71">
        <f t="shared" ref="P128" si="110">((O128/W128)*V128)/1000</f>
        <v>5.5771428571428569E-2</v>
      </c>
      <c r="Q128" s="71">
        <f t="shared" ref="Q128" si="111">(O128*X128)/1000</f>
        <v>9.5160000000000002E-3</v>
      </c>
      <c r="R128" s="62"/>
      <c r="S128" s="62"/>
      <c r="T128" s="62"/>
      <c r="U128" s="62"/>
      <c r="V128" s="82">
        <v>64</v>
      </c>
      <c r="W128" s="82">
        <v>70</v>
      </c>
      <c r="X128" s="82">
        <v>0.156</v>
      </c>
      <c r="Y128" s="526"/>
    </row>
    <row r="129" spans="1:25" s="64" customFormat="1" ht="13.5" customHeight="1" x14ac:dyDescent="0.25">
      <c r="A129" s="530"/>
      <c r="B129" s="93"/>
      <c r="C129" s="92" t="s">
        <v>29</v>
      </c>
      <c r="D129" s="94"/>
      <c r="E129" s="94"/>
      <c r="F129" s="94"/>
      <c r="G129" s="94"/>
      <c r="H129" s="95"/>
      <c r="I129" s="95"/>
      <c r="J129" s="95">
        <f>SUM(J128)</f>
        <v>61</v>
      </c>
      <c r="K129" s="95">
        <f>SUM(K128)</f>
        <v>61</v>
      </c>
      <c r="L129" s="95">
        <f t="shared" ref="L129:Q129" si="112">SUM(L128:L128)</f>
        <v>0</v>
      </c>
      <c r="M129" s="95">
        <f t="shared" si="112"/>
        <v>0</v>
      </c>
      <c r="N129" s="95">
        <f t="shared" si="112"/>
        <v>61</v>
      </c>
      <c r="O129" s="96">
        <f t="shared" si="112"/>
        <v>61</v>
      </c>
      <c r="P129" s="97">
        <f t="shared" si="112"/>
        <v>5.5771428571428569E-2</v>
      </c>
      <c r="Q129" s="97">
        <f t="shared" si="112"/>
        <v>9.5160000000000002E-3</v>
      </c>
      <c r="R129" s="98"/>
      <c r="S129" s="98"/>
      <c r="T129" s="99"/>
      <c r="U129" s="100"/>
      <c r="V129" s="101"/>
      <c r="W129" s="99"/>
      <c r="X129" s="102"/>
      <c r="Y129" s="531"/>
    </row>
    <row r="130" spans="1:25" s="61" customFormat="1" ht="13.5" customHeight="1" x14ac:dyDescent="0.25">
      <c r="A130" s="527">
        <v>1</v>
      </c>
      <c r="B130" s="83" t="s">
        <v>202</v>
      </c>
      <c r="C130" s="84" t="s">
        <v>203</v>
      </c>
      <c r="D130" s="76" t="s">
        <v>28</v>
      </c>
      <c r="E130" s="76" t="s">
        <v>35</v>
      </c>
      <c r="F130" s="76" t="s">
        <v>35</v>
      </c>
      <c r="G130" s="76" t="s">
        <v>35</v>
      </c>
      <c r="H130" s="79"/>
      <c r="I130" s="79"/>
      <c r="J130" s="79">
        <v>10</v>
      </c>
      <c r="K130" s="79">
        <f t="shared" ref="K130" si="113">H130+I130+J130</f>
        <v>10</v>
      </c>
      <c r="L130" s="85">
        <f>H130</f>
        <v>0</v>
      </c>
      <c r="M130" s="85">
        <f>I130</f>
        <v>0</v>
      </c>
      <c r="N130" s="85">
        <f>J130</f>
        <v>10</v>
      </c>
      <c r="O130" s="86">
        <f t="shared" ref="O130" si="114">L130+M130+N130</f>
        <v>10</v>
      </c>
      <c r="P130" s="71">
        <f t="shared" ref="P130" si="115">((O130/W130)*V130)/1000</f>
        <v>9.1428571428571418E-3</v>
      </c>
      <c r="Q130" s="71">
        <f t="shared" ref="Q130" si="116">(O130*X130)/1000</f>
        <v>1.56E-3</v>
      </c>
      <c r="R130" s="62"/>
      <c r="S130" s="62"/>
      <c r="T130" s="62"/>
      <c r="U130" s="62"/>
      <c r="V130" s="82">
        <v>64</v>
      </c>
      <c r="W130" s="82">
        <v>70</v>
      </c>
      <c r="X130" s="82">
        <v>0.156</v>
      </c>
      <c r="Y130" s="526"/>
    </row>
    <row r="131" spans="1:25" s="68" customFormat="1" ht="13.5" customHeight="1" x14ac:dyDescent="0.25">
      <c r="A131" s="533"/>
      <c r="B131" s="110"/>
      <c r="C131" s="92" t="s">
        <v>29</v>
      </c>
      <c r="D131" s="113"/>
      <c r="E131" s="113"/>
      <c r="F131" s="113"/>
      <c r="G131" s="113"/>
      <c r="H131" s="114"/>
      <c r="I131" s="114"/>
      <c r="J131" s="114">
        <f>SUM(J130)</f>
        <v>10</v>
      </c>
      <c r="K131" s="114">
        <f>SUM(K130)</f>
        <v>10</v>
      </c>
      <c r="L131" s="95"/>
      <c r="M131" s="95"/>
      <c r="N131" s="95">
        <f>SUM(N130)</f>
        <v>10</v>
      </c>
      <c r="O131" s="96">
        <f>SUM(O130)</f>
        <v>10</v>
      </c>
      <c r="P131" s="115">
        <f>SUM(P130)</f>
        <v>9.1428571428571418E-3</v>
      </c>
      <c r="Q131" s="115">
        <f>SUM(Q130)</f>
        <v>1.56E-3</v>
      </c>
      <c r="R131" s="67"/>
      <c r="S131" s="67"/>
      <c r="T131" s="67"/>
      <c r="U131" s="67"/>
      <c r="V131" s="109"/>
      <c r="W131" s="109"/>
      <c r="X131" s="109"/>
      <c r="Y131" s="534"/>
    </row>
    <row r="132" spans="1:25" s="66" customFormat="1" ht="13.5" customHeight="1" thickBot="1" x14ac:dyDescent="0.3">
      <c r="A132" s="535"/>
      <c r="B132" s="536"/>
      <c r="C132" s="537" t="s">
        <v>43</v>
      </c>
      <c r="D132" s="536"/>
      <c r="E132" s="536"/>
      <c r="F132" s="536"/>
      <c r="G132" s="536"/>
      <c r="H132" s="538"/>
      <c r="I132" s="538"/>
      <c r="J132" s="538"/>
      <c r="K132" s="538"/>
      <c r="L132" s="538"/>
      <c r="M132" s="538"/>
      <c r="N132" s="538"/>
      <c r="O132" s="539"/>
      <c r="P132" s="540">
        <f>SUM(P14:P131)/2</f>
        <v>25.905517270923514</v>
      </c>
      <c r="Q132" s="540">
        <f>SUM(Q14:Q131)/2</f>
        <v>12.845004800000009</v>
      </c>
      <c r="R132" s="541"/>
      <c r="S132" s="541"/>
      <c r="T132" s="542"/>
      <c r="U132" s="542"/>
      <c r="V132" s="536"/>
      <c r="W132" s="536"/>
      <c r="X132" s="536"/>
      <c r="Y132" s="543"/>
    </row>
    <row r="133" spans="1:25" ht="15" customHeight="1" x14ac:dyDescent="0.25"/>
  </sheetData>
  <mergeCells count="23">
    <mergeCell ref="S3:S7"/>
    <mergeCell ref="T3:U5"/>
    <mergeCell ref="V3:W5"/>
    <mergeCell ref="X3:X7"/>
    <mergeCell ref="Y3:Y7"/>
    <mergeCell ref="T6:T7"/>
    <mergeCell ref="U6:U7"/>
    <mergeCell ref="V6:V7"/>
    <mergeCell ref="W6:W7"/>
    <mergeCell ref="F3:F7"/>
    <mergeCell ref="G3:G7"/>
    <mergeCell ref="H3:K5"/>
    <mergeCell ref="L3:Q5"/>
    <mergeCell ref="R3:R7"/>
    <mergeCell ref="H6:K6"/>
    <mergeCell ref="L6:O6"/>
    <mergeCell ref="P6:P7"/>
    <mergeCell ref="Q6:Q7"/>
    <mergeCell ref="A3:A7"/>
    <mergeCell ref="B3:B7"/>
    <mergeCell ref="C3:C7"/>
    <mergeCell ref="D3:D7"/>
    <mergeCell ref="E3:E7"/>
  </mergeCells>
  <conditionalFormatting sqref="AF789 AI789">
    <cfRule type="cellIs" dxfId="1" priority="2" stopIfTrue="1" operator="equal">
      <formula>0</formula>
    </cfRule>
  </conditionalFormatting>
  <conditionalFormatting sqref="AF790 AI790">
    <cfRule type="cellIs" dxfId="0" priority="1" stopIfTrue="1" operator="equal">
      <formula>0</formula>
    </cfRule>
  </conditionalFormatting>
  <printOptions horizontalCentered="1"/>
  <pageMargins left="0.31496062992125984" right="0.31496062992125984" top="1.1417322834645669" bottom="0.74803149606299213" header="0.31496062992125984" footer="0.31496062992125984"/>
  <pageSetup paperSize="9" scale="90" firstPageNumber="63" pageOrder="overThenDown" orientation="landscape" useFirstPageNumber="1" r:id="rId1"/>
  <headerFooter>
    <oddFooter>&amp;LКл.БП-КЛП_Утил. доп&amp;CСписък № 7 излишни ОБВВПИ към 01.01.2025 г.&amp;R&amp;P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Normal="100" workbookViewId="0">
      <selection activeCell="X11" sqref="X11"/>
    </sheetView>
  </sheetViews>
  <sheetFormatPr defaultRowHeight="15" x14ac:dyDescent="0.25"/>
  <cols>
    <col min="1" max="1" width="5.140625" customWidth="1"/>
    <col min="2" max="2" width="13.85546875" customWidth="1"/>
    <col min="3" max="3" width="51.5703125" customWidth="1"/>
    <col min="4" max="4" width="5.5703125" customWidth="1"/>
    <col min="5" max="5" width="6" customWidth="1"/>
    <col min="6" max="6" width="5.42578125" customWidth="1"/>
    <col min="7" max="7" width="5.7109375" customWidth="1"/>
    <col min="8" max="8" width="4.5703125" customWidth="1"/>
    <col min="9" max="9" width="4.42578125" customWidth="1"/>
    <col min="10" max="10" width="6.7109375" customWidth="1"/>
    <col min="11" max="11" width="7.85546875" customWidth="1"/>
    <col min="12" max="12" width="5.7109375" customWidth="1"/>
    <col min="13" max="13" width="5.140625" customWidth="1"/>
    <col min="14" max="14" width="6.28515625" customWidth="1"/>
    <col min="15" max="15" width="7.85546875" customWidth="1"/>
    <col min="16" max="16" width="6.85546875" customWidth="1"/>
    <col min="17" max="17" width="7.7109375" customWidth="1"/>
    <col min="18" max="18" width="4.42578125" customWidth="1"/>
    <col min="19" max="19" width="4.140625" customWidth="1"/>
    <col min="20" max="20" width="5.85546875" customWidth="1"/>
    <col min="21" max="21" width="5.5703125" customWidth="1"/>
    <col min="22" max="23" width="6.42578125" customWidth="1"/>
    <col min="24" max="24" width="5.28515625" customWidth="1"/>
    <col min="25" max="25" width="4.85546875" customWidth="1"/>
    <col min="256" max="256" width="5.140625" customWidth="1"/>
    <col min="257" max="257" width="0" hidden="1" customWidth="1"/>
    <col min="258" max="258" width="17.140625" customWidth="1"/>
    <col min="259" max="259" width="49.5703125" customWidth="1"/>
    <col min="260" max="260" width="5.5703125" customWidth="1"/>
    <col min="261" max="261" width="6" customWidth="1"/>
    <col min="262" max="262" width="5.42578125" customWidth="1"/>
    <col min="263" max="263" width="5.7109375" customWidth="1"/>
    <col min="264" max="264" width="6.42578125" customWidth="1"/>
    <col min="265" max="266" width="6.7109375" customWidth="1"/>
    <col min="267" max="267" width="8.140625" customWidth="1"/>
    <col min="268" max="268" width="6.28515625" customWidth="1"/>
    <col min="269" max="269" width="6.140625" customWidth="1"/>
    <col min="270" max="270" width="6.28515625" customWidth="1"/>
    <col min="271" max="271" width="7.85546875" customWidth="1"/>
    <col min="272" max="272" width="7.28515625" customWidth="1"/>
    <col min="273" max="273" width="7.7109375" customWidth="1"/>
    <col min="274" max="274" width="5.7109375" customWidth="1"/>
    <col min="275" max="275" width="5.140625" customWidth="1"/>
    <col min="276" max="276" width="5.85546875" customWidth="1"/>
    <col min="277" max="277" width="5.5703125" customWidth="1"/>
    <col min="278" max="279" width="6.42578125" customWidth="1"/>
    <col min="280" max="280" width="6.85546875" customWidth="1"/>
    <col min="281" max="281" width="4.85546875" customWidth="1"/>
    <col min="512" max="512" width="5.140625" customWidth="1"/>
    <col min="513" max="513" width="0" hidden="1" customWidth="1"/>
    <col min="514" max="514" width="17.140625" customWidth="1"/>
    <col min="515" max="515" width="49.5703125" customWidth="1"/>
    <col min="516" max="516" width="5.5703125" customWidth="1"/>
    <col min="517" max="517" width="6" customWidth="1"/>
    <col min="518" max="518" width="5.42578125" customWidth="1"/>
    <col min="519" max="519" width="5.7109375" customWidth="1"/>
    <col min="520" max="520" width="6.42578125" customWidth="1"/>
    <col min="521" max="522" width="6.7109375" customWidth="1"/>
    <col min="523" max="523" width="8.140625" customWidth="1"/>
    <col min="524" max="524" width="6.28515625" customWidth="1"/>
    <col min="525" max="525" width="6.140625" customWidth="1"/>
    <col min="526" max="526" width="6.28515625" customWidth="1"/>
    <col min="527" max="527" width="7.85546875" customWidth="1"/>
    <col min="528" max="528" width="7.28515625" customWidth="1"/>
    <col min="529" max="529" width="7.7109375" customWidth="1"/>
    <col min="530" max="530" width="5.7109375" customWidth="1"/>
    <col min="531" max="531" width="5.140625" customWidth="1"/>
    <col min="532" max="532" width="5.85546875" customWidth="1"/>
    <col min="533" max="533" width="5.5703125" customWidth="1"/>
    <col min="534" max="535" width="6.42578125" customWidth="1"/>
    <col min="536" max="536" width="6.85546875" customWidth="1"/>
    <col min="537" max="537" width="4.85546875" customWidth="1"/>
    <col min="768" max="768" width="5.140625" customWidth="1"/>
    <col min="769" max="769" width="0" hidden="1" customWidth="1"/>
    <col min="770" max="770" width="17.140625" customWidth="1"/>
    <col min="771" max="771" width="49.5703125" customWidth="1"/>
    <col min="772" max="772" width="5.5703125" customWidth="1"/>
    <col min="773" max="773" width="6" customWidth="1"/>
    <col min="774" max="774" width="5.42578125" customWidth="1"/>
    <col min="775" max="775" width="5.7109375" customWidth="1"/>
    <col min="776" max="776" width="6.42578125" customWidth="1"/>
    <col min="777" max="778" width="6.7109375" customWidth="1"/>
    <col min="779" max="779" width="8.140625" customWidth="1"/>
    <col min="780" max="780" width="6.28515625" customWidth="1"/>
    <col min="781" max="781" width="6.140625" customWidth="1"/>
    <col min="782" max="782" width="6.28515625" customWidth="1"/>
    <col min="783" max="783" width="7.85546875" customWidth="1"/>
    <col min="784" max="784" width="7.28515625" customWidth="1"/>
    <col min="785" max="785" width="7.7109375" customWidth="1"/>
    <col min="786" max="786" width="5.7109375" customWidth="1"/>
    <col min="787" max="787" width="5.140625" customWidth="1"/>
    <col min="788" max="788" width="5.85546875" customWidth="1"/>
    <col min="789" max="789" width="5.5703125" customWidth="1"/>
    <col min="790" max="791" width="6.42578125" customWidth="1"/>
    <col min="792" max="792" width="6.85546875" customWidth="1"/>
    <col min="793" max="793" width="4.85546875" customWidth="1"/>
    <col min="1024" max="1024" width="5.140625" customWidth="1"/>
    <col min="1025" max="1025" width="0" hidden="1" customWidth="1"/>
    <col min="1026" max="1026" width="17.140625" customWidth="1"/>
    <col min="1027" max="1027" width="49.5703125" customWidth="1"/>
    <col min="1028" max="1028" width="5.5703125" customWidth="1"/>
    <col min="1029" max="1029" width="6" customWidth="1"/>
    <col min="1030" max="1030" width="5.42578125" customWidth="1"/>
    <col min="1031" max="1031" width="5.7109375" customWidth="1"/>
    <col min="1032" max="1032" width="6.42578125" customWidth="1"/>
    <col min="1033" max="1034" width="6.7109375" customWidth="1"/>
    <col min="1035" max="1035" width="8.140625" customWidth="1"/>
    <col min="1036" max="1036" width="6.28515625" customWidth="1"/>
    <col min="1037" max="1037" width="6.140625" customWidth="1"/>
    <col min="1038" max="1038" width="6.28515625" customWidth="1"/>
    <col min="1039" max="1039" width="7.85546875" customWidth="1"/>
    <col min="1040" max="1040" width="7.28515625" customWidth="1"/>
    <col min="1041" max="1041" width="7.7109375" customWidth="1"/>
    <col min="1042" max="1042" width="5.7109375" customWidth="1"/>
    <col min="1043" max="1043" width="5.140625" customWidth="1"/>
    <col min="1044" max="1044" width="5.85546875" customWidth="1"/>
    <col min="1045" max="1045" width="5.5703125" customWidth="1"/>
    <col min="1046" max="1047" width="6.42578125" customWidth="1"/>
    <col min="1048" max="1048" width="6.85546875" customWidth="1"/>
    <col min="1049" max="1049" width="4.85546875" customWidth="1"/>
    <col min="1280" max="1280" width="5.140625" customWidth="1"/>
    <col min="1281" max="1281" width="0" hidden="1" customWidth="1"/>
    <col min="1282" max="1282" width="17.140625" customWidth="1"/>
    <col min="1283" max="1283" width="49.5703125" customWidth="1"/>
    <col min="1284" max="1284" width="5.5703125" customWidth="1"/>
    <col min="1285" max="1285" width="6" customWidth="1"/>
    <col min="1286" max="1286" width="5.42578125" customWidth="1"/>
    <col min="1287" max="1287" width="5.7109375" customWidth="1"/>
    <col min="1288" max="1288" width="6.42578125" customWidth="1"/>
    <col min="1289" max="1290" width="6.7109375" customWidth="1"/>
    <col min="1291" max="1291" width="8.140625" customWidth="1"/>
    <col min="1292" max="1292" width="6.28515625" customWidth="1"/>
    <col min="1293" max="1293" width="6.140625" customWidth="1"/>
    <col min="1294" max="1294" width="6.28515625" customWidth="1"/>
    <col min="1295" max="1295" width="7.85546875" customWidth="1"/>
    <col min="1296" max="1296" width="7.28515625" customWidth="1"/>
    <col min="1297" max="1297" width="7.7109375" customWidth="1"/>
    <col min="1298" max="1298" width="5.7109375" customWidth="1"/>
    <col min="1299" max="1299" width="5.140625" customWidth="1"/>
    <col min="1300" max="1300" width="5.85546875" customWidth="1"/>
    <col min="1301" max="1301" width="5.5703125" customWidth="1"/>
    <col min="1302" max="1303" width="6.42578125" customWidth="1"/>
    <col min="1304" max="1304" width="6.85546875" customWidth="1"/>
    <col min="1305" max="1305" width="4.85546875" customWidth="1"/>
    <col min="1536" max="1536" width="5.140625" customWidth="1"/>
    <col min="1537" max="1537" width="0" hidden="1" customWidth="1"/>
    <col min="1538" max="1538" width="17.140625" customWidth="1"/>
    <col min="1539" max="1539" width="49.5703125" customWidth="1"/>
    <col min="1540" max="1540" width="5.5703125" customWidth="1"/>
    <col min="1541" max="1541" width="6" customWidth="1"/>
    <col min="1542" max="1542" width="5.42578125" customWidth="1"/>
    <col min="1543" max="1543" width="5.7109375" customWidth="1"/>
    <col min="1544" max="1544" width="6.42578125" customWidth="1"/>
    <col min="1545" max="1546" width="6.7109375" customWidth="1"/>
    <col min="1547" max="1547" width="8.140625" customWidth="1"/>
    <col min="1548" max="1548" width="6.28515625" customWidth="1"/>
    <col min="1549" max="1549" width="6.140625" customWidth="1"/>
    <col min="1550" max="1550" width="6.28515625" customWidth="1"/>
    <col min="1551" max="1551" width="7.85546875" customWidth="1"/>
    <col min="1552" max="1552" width="7.28515625" customWidth="1"/>
    <col min="1553" max="1553" width="7.7109375" customWidth="1"/>
    <col min="1554" max="1554" width="5.7109375" customWidth="1"/>
    <col min="1555" max="1555" width="5.140625" customWidth="1"/>
    <col min="1556" max="1556" width="5.85546875" customWidth="1"/>
    <col min="1557" max="1557" width="5.5703125" customWidth="1"/>
    <col min="1558" max="1559" width="6.42578125" customWidth="1"/>
    <col min="1560" max="1560" width="6.85546875" customWidth="1"/>
    <col min="1561" max="1561" width="4.85546875" customWidth="1"/>
    <col min="1792" max="1792" width="5.140625" customWidth="1"/>
    <col min="1793" max="1793" width="0" hidden="1" customWidth="1"/>
    <col min="1794" max="1794" width="17.140625" customWidth="1"/>
    <col min="1795" max="1795" width="49.5703125" customWidth="1"/>
    <col min="1796" max="1796" width="5.5703125" customWidth="1"/>
    <col min="1797" max="1797" width="6" customWidth="1"/>
    <col min="1798" max="1798" width="5.42578125" customWidth="1"/>
    <col min="1799" max="1799" width="5.7109375" customWidth="1"/>
    <col min="1800" max="1800" width="6.42578125" customWidth="1"/>
    <col min="1801" max="1802" width="6.7109375" customWidth="1"/>
    <col min="1803" max="1803" width="8.140625" customWidth="1"/>
    <col min="1804" max="1804" width="6.28515625" customWidth="1"/>
    <col min="1805" max="1805" width="6.140625" customWidth="1"/>
    <col min="1806" max="1806" width="6.28515625" customWidth="1"/>
    <col min="1807" max="1807" width="7.85546875" customWidth="1"/>
    <col min="1808" max="1808" width="7.28515625" customWidth="1"/>
    <col min="1809" max="1809" width="7.7109375" customWidth="1"/>
    <col min="1810" max="1810" width="5.7109375" customWidth="1"/>
    <col min="1811" max="1811" width="5.140625" customWidth="1"/>
    <col min="1812" max="1812" width="5.85546875" customWidth="1"/>
    <col min="1813" max="1813" width="5.5703125" customWidth="1"/>
    <col min="1814" max="1815" width="6.42578125" customWidth="1"/>
    <col min="1816" max="1816" width="6.85546875" customWidth="1"/>
    <col min="1817" max="1817" width="4.85546875" customWidth="1"/>
    <col min="2048" max="2048" width="5.140625" customWidth="1"/>
    <col min="2049" max="2049" width="0" hidden="1" customWidth="1"/>
    <col min="2050" max="2050" width="17.140625" customWidth="1"/>
    <col min="2051" max="2051" width="49.5703125" customWidth="1"/>
    <col min="2052" max="2052" width="5.5703125" customWidth="1"/>
    <col min="2053" max="2053" width="6" customWidth="1"/>
    <col min="2054" max="2054" width="5.42578125" customWidth="1"/>
    <col min="2055" max="2055" width="5.7109375" customWidth="1"/>
    <col min="2056" max="2056" width="6.42578125" customWidth="1"/>
    <col min="2057" max="2058" width="6.7109375" customWidth="1"/>
    <col min="2059" max="2059" width="8.140625" customWidth="1"/>
    <col min="2060" max="2060" width="6.28515625" customWidth="1"/>
    <col min="2061" max="2061" width="6.140625" customWidth="1"/>
    <col min="2062" max="2062" width="6.28515625" customWidth="1"/>
    <col min="2063" max="2063" width="7.85546875" customWidth="1"/>
    <col min="2064" max="2064" width="7.28515625" customWidth="1"/>
    <col min="2065" max="2065" width="7.7109375" customWidth="1"/>
    <col min="2066" max="2066" width="5.7109375" customWidth="1"/>
    <col min="2067" max="2067" width="5.140625" customWidth="1"/>
    <col min="2068" max="2068" width="5.85546875" customWidth="1"/>
    <col min="2069" max="2069" width="5.5703125" customWidth="1"/>
    <col min="2070" max="2071" width="6.42578125" customWidth="1"/>
    <col min="2072" max="2072" width="6.85546875" customWidth="1"/>
    <col min="2073" max="2073" width="4.85546875" customWidth="1"/>
    <col min="2304" max="2304" width="5.140625" customWidth="1"/>
    <col min="2305" max="2305" width="0" hidden="1" customWidth="1"/>
    <col min="2306" max="2306" width="17.140625" customWidth="1"/>
    <col min="2307" max="2307" width="49.5703125" customWidth="1"/>
    <col min="2308" max="2308" width="5.5703125" customWidth="1"/>
    <col min="2309" max="2309" width="6" customWidth="1"/>
    <col min="2310" max="2310" width="5.42578125" customWidth="1"/>
    <col min="2311" max="2311" width="5.7109375" customWidth="1"/>
    <col min="2312" max="2312" width="6.42578125" customWidth="1"/>
    <col min="2313" max="2314" width="6.7109375" customWidth="1"/>
    <col min="2315" max="2315" width="8.140625" customWidth="1"/>
    <col min="2316" max="2316" width="6.28515625" customWidth="1"/>
    <col min="2317" max="2317" width="6.140625" customWidth="1"/>
    <col min="2318" max="2318" width="6.28515625" customWidth="1"/>
    <col min="2319" max="2319" width="7.85546875" customWidth="1"/>
    <col min="2320" max="2320" width="7.28515625" customWidth="1"/>
    <col min="2321" max="2321" width="7.7109375" customWidth="1"/>
    <col min="2322" max="2322" width="5.7109375" customWidth="1"/>
    <col min="2323" max="2323" width="5.140625" customWidth="1"/>
    <col min="2324" max="2324" width="5.85546875" customWidth="1"/>
    <col min="2325" max="2325" width="5.5703125" customWidth="1"/>
    <col min="2326" max="2327" width="6.42578125" customWidth="1"/>
    <col min="2328" max="2328" width="6.85546875" customWidth="1"/>
    <col min="2329" max="2329" width="4.85546875" customWidth="1"/>
    <col min="2560" max="2560" width="5.140625" customWidth="1"/>
    <col min="2561" max="2561" width="0" hidden="1" customWidth="1"/>
    <col min="2562" max="2562" width="17.140625" customWidth="1"/>
    <col min="2563" max="2563" width="49.5703125" customWidth="1"/>
    <col min="2564" max="2564" width="5.5703125" customWidth="1"/>
    <col min="2565" max="2565" width="6" customWidth="1"/>
    <col min="2566" max="2566" width="5.42578125" customWidth="1"/>
    <col min="2567" max="2567" width="5.7109375" customWidth="1"/>
    <col min="2568" max="2568" width="6.42578125" customWidth="1"/>
    <col min="2569" max="2570" width="6.7109375" customWidth="1"/>
    <col min="2571" max="2571" width="8.140625" customWidth="1"/>
    <col min="2572" max="2572" width="6.28515625" customWidth="1"/>
    <col min="2573" max="2573" width="6.140625" customWidth="1"/>
    <col min="2574" max="2574" width="6.28515625" customWidth="1"/>
    <col min="2575" max="2575" width="7.85546875" customWidth="1"/>
    <col min="2576" max="2576" width="7.28515625" customWidth="1"/>
    <col min="2577" max="2577" width="7.7109375" customWidth="1"/>
    <col min="2578" max="2578" width="5.7109375" customWidth="1"/>
    <col min="2579" max="2579" width="5.140625" customWidth="1"/>
    <col min="2580" max="2580" width="5.85546875" customWidth="1"/>
    <col min="2581" max="2581" width="5.5703125" customWidth="1"/>
    <col min="2582" max="2583" width="6.42578125" customWidth="1"/>
    <col min="2584" max="2584" width="6.85546875" customWidth="1"/>
    <col min="2585" max="2585" width="4.85546875" customWidth="1"/>
    <col min="2816" max="2816" width="5.140625" customWidth="1"/>
    <col min="2817" max="2817" width="0" hidden="1" customWidth="1"/>
    <col min="2818" max="2818" width="17.140625" customWidth="1"/>
    <col min="2819" max="2819" width="49.5703125" customWidth="1"/>
    <col min="2820" max="2820" width="5.5703125" customWidth="1"/>
    <col min="2821" max="2821" width="6" customWidth="1"/>
    <col min="2822" max="2822" width="5.42578125" customWidth="1"/>
    <col min="2823" max="2823" width="5.7109375" customWidth="1"/>
    <col min="2824" max="2824" width="6.42578125" customWidth="1"/>
    <col min="2825" max="2826" width="6.7109375" customWidth="1"/>
    <col min="2827" max="2827" width="8.140625" customWidth="1"/>
    <col min="2828" max="2828" width="6.28515625" customWidth="1"/>
    <col min="2829" max="2829" width="6.140625" customWidth="1"/>
    <col min="2830" max="2830" width="6.28515625" customWidth="1"/>
    <col min="2831" max="2831" width="7.85546875" customWidth="1"/>
    <col min="2832" max="2832" width="7.28515625" customWidth="1"/>
    <col min="2833" max="2833" width="7.7109375" customWidth="1"/>
    <col min="2834" max="2834" width="5.7109375" customWidth="1"/>
    <col min="2835" max="2835" width="5.140625" customWidth="1"/>
    <col min="2836" max="2836" width="5.85546875" customWidth="1"/>
    <col min="2837" max="2837" width="5.5703125" customWidth="1"/>
    <col min="2838" max="2839" width="6.42578125" customWidth="1"/>
    <col min="2840" max="2840" width="6.85546875" customWidth="1"/>
    <col min="2841" max="2841" width="4.85546875" customWidth="1"/>
    <col min="3072" max="3072" width="5.140625" customWidth="1"/>
    <col min="3073" max="3073" width="0" hidden="1" customWidth="1"/>
    <col min="3074" max="3074" width="17.140625" customWidth="1"/>
    <col min="3075" max="3075" width="49.5703125" customWidth="1"/>
    <col min="3076" max="3076" width="5.5703125" customWidth="1"/>
    <col min="3077" max="3077" width="6" customWidth="1"/>
    <col min="3078" max="3078" width="5.42578125" customWidth="1"/>
    <col min="3079" max="3079" width="5.7109375" customWidth="1"/>
    <col min="3080" max="3080" width="6.42578125" customWidth="1"/>
    <col min="3081" max="3082" width="6.7109375" customWidth="1"/>
    <col min="3083" max="3083" width="8.140625" customWidth="1"/>
    <col min="3084" max="3084" width="6.28515625" customWidth="1"/>
    <col min="3085" max="3085" width="6.140625" customWidth="1"/>
    <col min="3086" max="3086" width="6.28515625" customWidth="1"/>
    <col min="3087" max="3087" width="7.85546875" customWidth="1"/>
    <col min="3088" max="3088" width="7.28515625" customWidth="1"/>
    <col min="3089" max="3089" width="7.7109375" customWidth="1"/>
    <col min="3090" max="3090" width="5.7109375" customWidth="1"/>
    <col min="3091" max="3091" width="5.140625" customWidth="1"/>
    <col min="3092" max="3092" width="5.85546875" customWidth="1"/>
    <col min="3093" max="3093" width="5.5703125" customWidth="1"/>
    <col min="3094" max="3095" width="6.42578125" customWidth="1"/>
    <col min="3096" max="3096" width="6.85546875" customWidth="1"/>
    <col min="3097" max="3097" width="4.85546875" customWidth="1"/>
    <col min="3328" max="3328" width="5.140625" customWidth="1"/>
    <col min="3329" max="3329" width="0" hidden="1" customWidth="1"/>
    <col min="3330" max="3330" width="17.140625" customWidth="1"/>
    <col min="3331" max="3331" width="49.5703125" customWidth="1"/>
    <col min="3332" max="3332" width="5.5703125" customWidth="1"/>
    <col min="3333" max="3333" width="6" customWidth="1"/>
    <col min="3334" max="3334" width="5.42578125" customWidth="1"/>
    <col min="3335" max="3335" width="5.7109375" customWidth="1"/>
    <col min="3336" max="3336" width="6.42578125" customWidth="1"/>
    <col min="3337" max="3338" width="6.7109375" customWidth="1"/>
    <col min="3339" max="3339" width="8.140625" customWidth="1"/>
    <col min="3340" max="3340" width="6.28515625" customWidth="1"/>
    <col min="3341" max="3341" width="6.140625" customWidth="1"/>
    <col min="3342" max="3342" width="6.28515625" customWidth="1"/>
    <col min="3343" max="3343" width="7.85546875" customWidth="1"/>
    <col min="3344" max="3344" width="7.28515625" customWidth="1"/>
    <col min="3345" max="3345" width="7.7109375" customWidth="1"/>
    <col min="3346" max="3346" width="5.7109375" customWidth="1"/>
    <col min="3347" max="3347" width="5.140625" customWidth="1"/>
    <col min="3348" max="3348" width="5.85546875" customWidth="1"/>
    <col min="3349" max="3349" width="5.5703125" customWidth="1"/>
    <col min="3350" max="3351" width="6.42578125" customWidth="1"/>
    <col min="3352" max="3352" width="6.85546875" customWidth="1"/>
    <col min="3353" max="3353" width="4.85546875" customWidth="1"/>
    <col min="3584" max="3584" width="5.140625" customWidth="1"/>
    <col min="3585" max="3585" width="0" hidden="1" customWidth="1"/>
    <col min="3586" max="3586" width="17.140625" customWidth="1"/>
    <col min="3587" max="3587" width="49.5703125" customWidth="1"/>
    <col min="3588" max="3588" width="5.5703125" customWidth="1"/>
    <col min="3589" max="3589" width="6" customWidth="1"/>
    <col min="3590" max="3590" width="5.42578125" customWidth="1"/>
    <col min="3591" max="3591" width="5.7109375" customWidth="1"/>
    <col min="3592" max="3592" width="6.42578125" customWidth="1"/>
    <col min="3593" max="3594" width="6.7109375" customWidth="1"/>
    <col min="3595" max="3595" width="8.140625" customWidth="1"/>
    <col min="3596" max="3596" width="6.28515625" customWidth="1"/>
    <col min="3597" max="3597" width="6.140625" customWidth="1"/>
    <col min="3598" max="3598" width="6.28515625" customWidth="1"/>
    <col min="3599" max="3599" width="7.85546875" customWidth="1"/>
    <col min="3600" max="3600" width="7.28515625" customWidth="1"/>
    <col min="3601" max="3601" width="7.7109375" customWidth="1"/>
    <col min="3602" max="3602" width="5.7109375" customWidth="1"/>
    <col min="3603" max="3603" width="5.140625" customWidth="1"/>
    <col min="3604" max="3604" width="5.85546875" customWidth="1"/>
    <col min="3605" max="3605" width="5.5703125" customWidth="1"/>
    <col min="3606" max="3607" width="6.42578125" customWidth="1"/>
    <col min="3608" max="3608" width="6.85546875" customWidth="1"/>
    <col min="3609" max="3609" width="4.85546875" customWidth="1"/>
    <col min="3840" max="3840" width="5.140625" customWidth="1"/>
    <col min="3841" max="3841" width="0" hidden="1" customWidth="1"/>
    <col min="3842" max="3842" width="17.140625" customWidth="1"/>
    <col min="3843" max="3843" width="49.5703125" customWidth="1"/>
    <col min="3844" max="3844" width="5.5703125" customWidth="1"/>
    <col min="3845" max="3845" width="6" customWidth="1"/>
    <col min="3846" max="3846" width="5.42578125" customWidth="1"/>
    <col min="3847" max="3847" width="5.7109375" customWidth="1"/>
    <col min="3848" max="3848" width="6.42578125" customWidth="1"/>
    <col min="3849" max="3850" width="6.7109375" customWidth="1"/>
    <col min="3851" max="3851" width="8.140625" customWidth="1"/>
    <col min="3852" max="3852" width="6.28515625" customWidth="1"/>
    <col min="3853" max="3853" width="6.140625" customWidth="1"/>
    <col min="3854" max="3854" width="6.28515625" customWidth="1"/>
    <col min="3855" max="3855" width="7.85546875" customWidth="1"/>
    <col min="3856" max="3856" width="7.28515625" customWidth="1"/>
    <col min="3857" max="3857" width="7.7109375" customWidth="1"/>
    <col min="3858" max="3858" width="5.7109375" customWidth="1"/>
    <col min="3859" max="3859" width="5.140625" customWidth="1"/>
    <col min="3860" max="3860" width="5.85546875" customWidth="1"/>
    <col min="3861" max="3861" width="5.5703125" customWidth="1"/>
    <col min="3862" max="3863" width="6.42578125" customWidth="1"/>
    <col min="3864" max="3864" width="6.85546875" customWidth="1"/>
    <col min="3865" max="3865" width="4.85546875" customWidth="1"/>
    <col min="4096" max="4096" width="5.140625" customWidth="1"/>
    <col min="4097" max="4097" width="0" hidden="1" customWidth="1"/>
    <col min="4098" max="4098" width="17.140625" customWidth="1"/>
    <col min="4099" max="4099" width="49.5703125" customWidth="1"/>
    <col min="4100" max="4100" width="5.5703125" customWidth="1"/>
    <col min="4101" max="4101" width="6" customWidth="1"/>
    <col min="4102" max="4102" width="5.42578125" customWidth="1"/>
    <col min="4103" max="4103" width="5.7109375" customWidth="1"/>
    <col min="4104" max="4104" width="6.42578125" customWidth="1"/>
    <col min="4105" max="4106" width="6.7109375" customWidth="1"/>
    <col min="4107" max="4107" width="8.140625" customWidth="1"/>
    <col min="4108" max="4108" width="6.28515625" customWidth="1"/>
    <col min="4109" max="4109" width="6.140625" customWidth="1"/>
    <col min="4110" max="4110" width="6.28515625" customWidth="1"/>
    <col min="4111" max="4111" width="7.85546875" customWidth="1"/>
    <col min="4112" max="4112" width="7.28515625" customWidth="1"/>
    <col min="4113" max="4113" width="7.7109375" customWidth="1"/>
    <col min="4114" max="4114" width="5.7109375" customWidth="1"/>
    <col min="4115" max="4115" width="5.140625" customWidth="1"/>
    <col min="4116" max="4116" width="5.85546875" customWidth="1"/>
    <col min="4117" max="4117" width="5.5703125" customWidth="1"/>
    <col min="4118" max="4119" width="6.42578125" customWidth="1"/>
    <col min="4120" max="4120" width="6.85546875" customWidth="1"/>
    <col min="4121" max="4121" width="4.85546875" customWidth="1"/>
    <col min="4352" max="4352" width="5.140625" customWidth="1"/>
    <col min="4353" max="4353" width="0" hidden="1" customWidth="1"/>
    <col min="4354" max="4354" width="17.140625" customWidth="1"/>
    <col min="4355" max="4355" width="49.5703125" customWidth="1"/>
    <col min="4356" max="4356" width="5.5703125" customWidth="1"/>
    <col min="4357" max="4357" width="6" customWidth="1"/>
    <col min="4358" max="4358" width="5.42578125" customWidth="1"/>
    <col min="4359" max="4359" width="5.7109375" customWidth="1"/>
    <col min="4360" max="4360" width="6.42578125" customWidth="1"/>
    <col min="4361" max="4362" width="6.7109375" customWidth="1"/>
    <col min="4363" max="4363" width="8.140625" customWidth="1"/>
    <col min="4364" max="4364" width="6.28515625" customWidth="1"/>
    <col min="4365" max="4365" width="6.140625" customWidth="1"/>
    <col min="4366" max="4366" width="6.28515625" customWidth="1"/>
    <col min="4367" max="4367" width="7.85546875" customWidth="1"/>
    <col min="4368" max="4368" width="7.28515625" customWidth="1"/>
    <col min="4369" max="4369" width="7.7109375" customWidth="1"/>
    <col min="4370" max="4370" width="5.7109375" customWidth="1"/>
    <col min="4371" max="4371" width="5.140625" customWidth="1"/>
    <col min="4372" max="4372" width="5.85546875" customWidth="1"/>
    <col min="4373" max="4373" width="5.5703125" customWidth="1"/>
    <col min="4374" max="4375" width="6.42578125" customWidth="1"/>
    <col min="4376" max="4376" width="6.85546875" customWidth="1"/>
    <col min="4377" max="4377" width="4.85546875" customWidth="1"/>
    <col min="4608" max="4608" width="5.140625" customWidth="1"/>
    <col min="4609" max="4609" width="0" hidden="1" customWidth="1"/>
    <col min="4610" max="4610" width="17.140625" customWidth="1"/>
    <col min="4611" max="4611" width="49.5703125" customWidth="1"/>
    <col min="4612" max="4612" width="5.5703125" customWidth="1"/>
    <col min="4613" max="4613" width="6" customWidth="1"/>
    <col min="4614" max="4614" width="5.42578125" customWidth="1"/>
    <col min="4615" max="4615" width="5.7109375" customWidth="1"/>
    <col min="4616" max="4616" width="6.42578125" customWidth="1"/>
    <col min="4617" max="4618" width="6.7109375" customWidth="1"/>
    <col min="4619" max="4619" width="8.140625" customWidth="1"/>
    <col min="4620" max="4620" width="6.28515625" customWidth="1"/>
    <col min="4621" max="4621" width="6.140625" customWidth="1"/>
    <col min="4622" max="4622" width="6.28515625" customWidth="1"/>
    <col min="4623" max="4623" width="7.85546875" customWidth="1"/>
    <col min="4624" max="4624" width="7.28515625" customWidth="1"/>
    <col min="4625" max="4625" width="7.7109375" customWidth="1"/>
    <col min="4626" max="4626" width="5.7109375" customWidth="1"/>
    <col min="4627" max="4627" width="5.140625" customWidth="1"/>
    <col min="4628" max="4628" width="5.85546875" customWidth="1"/>
    <col min="4629" max="4629" width="5.5703125" customWidth="1"/>
    <col min="4630" max="4631" width="6.42578125" customWidth="1"/>
    <col min="4632" max="4632" width="6.85546875" customWidth="1"/>
    <col min="4633" max="4633" width="4.85546875" customWidth="1"/>
    <col min="4864" max="4864" width="5.140625" customWidth="1"/>
    <col min="4865" max="4865" width="0" hidden="1" customWidth="1"/>
    <col min="4866" max="4866" width="17.140625" customWidth="1"/>
    <col min="4867" max="4867" width="49.5703125" customWidth="1"/>
    <col min="4868" max="4868" width="5.5703125" customWidth="1"/>
    <col min="4869" max="4869" width="6" customWidth="1"/>
    <col min="4870" max="4870" width="5.42578125" customWidth="1"/>
    <col min="4871" max="4871" width="5.7109375" customWidth="1"/>
    <col min="4872" max="4872" width="6.42578125" customWidth="1"/>
    <col min="4873" max="4874" width="6.7109375" customWidth="1"/>
    <col min="4875" max="4875" width="8.140625" customWidth="1"/>
    <col min="4876" max="4876" width="6.28515625" customWidth="1"/>
    <col min="4877" max="4877" width="6.140625" customWidth="1"/>
    <col min="4878" max="4878" width="6.28515625" customWidth="1"/>
    <col min="4879" max="4879" width="7.85546875" customWidth="1"/>
    <col min="4880" max="4880" width="7.28515625" customWidth="1"/>
    <col min="4881" max="4881" width="7.7109375" customWidth="1"/>
    <col min="4882" max="4882" width="5.7109375" customWidth="1"/>
    <col min="4883" max="4883" width="5.140625" customWidth="1"/>
    <col min="4884" max="4884" width="5.85546875" customWidth="1"/>
    <col min="4885" max="4885" width="5.5703125" customWidth="1"/>
    <col min="4886" max="4887" width="6.42578125" customWidth="1"/>
    <col min="4888" max="4888" width="6.85546875" customWidth="1"/>
    <col min="4889" max="4889" width="4.85546875" customWidth="1"/>
    <col min="5120" max="5120" width="5.140625" customWidth="1"/>
    <col min="5121" max="5121" width="0" hidden="1" customWidth="1"/>
    <col min="5122" max="5122" width="17.140625" customWidth="1"/>
    <col min="5123" max="5123" width="49.5703125" customWidth="1"/>
    <col min="5124" max="5124" width="5.5703125" customWidth="1"/>
    <col min="5125" max="5125" width="6" customWidth="1"/>
    <col min="5126" max="5126" width="5.42578125" customWidth="1"/>
    <col min="5127" max="5127" width="5.7109375" customWidth="1"/>
    <col min="5128" max="5128" width="6.42578125" customWidth="1"/>
    <col min="5129" max="5130" width="6.7109375" customWidth="1"/>
    <col min="5131" max="5131" width="8.140625" customWidth="1"/>
    <col min="5132" max="5132" width="6.28515625" customWidth="1"/>
    <col min="5133" max="5133" width="6.140625" customWidth="1"/>
    <col min="5134" max="5134" width="6.28515625" customWidth="1"/>
    <col min="5135" max="5135" width="7.85546875" customWidth="1"/>
    <col min="5136" max="5136" width="7.28515625" customWidth="1"/>
    <col min="5137" max="5137" width="7.7109375" customWidth="1"/>
    <col min="5138" max="5138" width="5.7109375" customWidth="1"/>
    <col min="5139" max="5139" width="5.140625" customWidth="1"/>
    <col min="5140" max="5140" width="5.85546875" customWidth="1"/>
    <col min="5141" max="5141" width="5.5703125" customWidth="1"/>
    <col min="5142" max="5143" width="6.42578125" customWidth="1"/>
    <col min="5144" max="5144" width="6.85546875" customWidth="1"/>
    <col min="5145" max="5145" width="4.85546875" customWidth="1"/>
    <col min="5376" max="5376" width="5.140625" customWidth="1"/>
    <col min="5377" max="5377" width="0" hidden="1" customWidth="1"/>
    <col min="5378" max="5378" width="17.140625" customWidth="1"/>
    <col min="5379" max="5379" width="49.5703125" customWidth="1"/>
    <col min="5380" max="5380" width="5.5703125" customWidth="1"/>
    <col min="5381" max="5381" width="6" customWidth="1"/>
    <col min="5382" max="5382" width="5.42578125" customWidth="1"/>
    <col min="5383" max="5383" width="5.7109375" customWidth="1"/>
    <col min="5384" max="5384" width="6.42578125" customWidth="1"/>
    <col min="5385" max="5386" width="6.7109375" customWidth="1"/>
    <col min="5387" max="5387" width="8.140625" customWidth="1"/>
    <col min="5388" max="5388" width="6.28515625" customWidth="1"/>
    <col min="5389" max="5389" width="6.140625" customWidth="1"/>
    <col min="5390" max="5390" width="6.28515625" customWidth="1"/>
    <col min="5391" max="5391" width="7.85546875" customWidth="1"/>
    <col min="5392" max="5392" width="7.28515625" customWidth="1"/>
    <col min="5393" max="5393" width="7.7109375" customWidth="1"/>
    <col min="5394" max="5394" width="5.7109375" customWidth="1"/>
    <col min="5395" max="5395" width="5.140625" customWidth="1"/>
    <col min="5396" max="5396" width="5.85546875" customWidth="1"/>
    <col min="5397" max="5397" width="5.5703125" customWidth="1"/>
    <col min="5398" max="5399" width="6.42578125" customWidth="1"/>
    <col min="5400" max="5400" width="6.85546875" customWidth="1"/>
    <col min="5401" max="5401" width="4.85546875" customWidth="1"/>
    <col min="5632" max="5632" width="5.140625" customWidth="1"/>
    <col min="5633" max="5633" width="0" hidden="1" customWidth="1"/>
    <col min="5634" max="5634" width="17.140625" customWidth="1"/>
    <col min="5635" max="5635" width="49.5703125" customWidth="1"/>
    <col min="5636" max="5636" width="5.5703125" customWidth="1"/>
    <col min="5637" max="5637" width="6" customWidth="1"/>
    <col min="5638" max="5638" width="5.42578125" customWidth="1"/>
    <col min="5639" max="5639" width="5.7109375" customWidth="1"/>
    <col min="5640" max="5640" width="6.42578125" customWidth="1"/>
    <col min="5641" max="5642" width="6.7109375" customWidth="1"/>
    <col min="5643" max="5643" width="8.140625" customWidth="1"/>
    <col min="5644" max="5644" width="6.28515625" customWidth="1"/>
    <col min="5645" max="5645" width="6.140625" customWidth="1"/>
    <col min="5646" max="5646" width="6.28515625" customWidth="1"/>
    <col min="5647" max="5647" width="7.85546875" customWidth="1"/>
    <col min="5648" max="5648" width="7.28515625" customWidth="1"/>
    <col min="5649" max="5649" width="7.7109375" customWidth="1"/>
    <col min="5650" max="5650" width="5.7109375" customWidth="1"/>
    <col min="5651" max="5651" width="5.140625" customWidth="1"/>
    <col min="5652" max="5652" width="5.85546875" customWidth="1"/>
    <col min="5653" max="5653" width="5.5703125" customWidth="1"/>
    <col min="5654" max="5655" width="6.42578125" customWidth="1"/>
    <col min="5656" max="5656" width="6.85546875" customWidth="1"/>
    <col min="5657" max="5657" width="4.85546875" customWidth="1"/>
    <col min="5888" max="5888" width="5.140625" customWidth="1"/>
    <col min="5889" max="5889" width="0" hidden="1" customWidth="1"/>
    <col min="5890" max="5890" width="17.140625" customWidth="1"/>
    <col min="5891" max="5891" width="49.5703125" customWidth="1"/>
    <col min="5892" max="5892" width="5.5703125" customWidth="1"/>
    <col min="5893" max="5893" width="6" customWidth="1"/>
    <col min="5894" max="5894" width="5.42578125" customWidth="1"/>
    <col min="5895" max="5895" width="5.7109375" customWidth="1"/>
    <col min="5896" max="5896" width="6.42578125" customWidth="1"/>
    <col min="5897" max="5898" width="6.7109375" customWidth="1"/>
    <col min="5899" max="5899" width="8.140625" customWidth="1"/>
    <col min="5900" max="5900" width="6.28515625" customWidth="1"/>
    <col min="5901" max="5901" width="6.140625" customWidth="1"/>
    <col min="5902" max="5902" width="6.28515625" customWidth="1"/>
    <col min="5903" max="5903" width="7.85546875" customWidth="1"/>
    <col min="5904" max="5904" width="7.28515625" customWidth="1"/>
    <col min="5905" max="5905" width="7.7109375" customWidth="1"/>
    <col min="5906" max="5906" width="5.7109375" customWidth="1"/>
    <col min="5907" max="5907" width="5.140625" customWidth="1"/>
    <col min="5908" max="5908" width="5.85546875" customWidth="1"/>
    <col min="5909" max="5909" width="5.5703125" customWidth="1"/>
    <col min="5910" max="5911" width="6.42578125" customWidth="1"/>
    <col min="5912" max="5912" width="6.85546875" customWidth="1"/>
    <col min="5913" max="5913" width="4.85546875" customWidth="1"/>
    <col min="6144" max="6144" width="5.140625" customWidth="1"/>
    <col min="6145" max="6145" width="0" hidden="1" customWidth="1"/>
    <col min="6146" max="6146" width="17.140625" customWidth="1"/>
    <col min="6147" max="6147" width="49.5703125" customWidth="1"/>
    <col min="6148" max="6148" width="5.5703125" customWidth="1"/>
    <col min="6149" max="6149" width="6" customWidth="1"/>
    <col min="6150" max="6150" width="5.42578125" customWidth="1"/>
    <col min="6151" max="6151" width="5.7109375" customWidth="1"/>
    <col min="6152" max="6152" width="6.42578125" customWidth="1"/>
    <col min="6153" max="6154" width="6.7109375" customWidth="1"/>
    <col min="6155" max="6155" width="8.140625" customWidth="1"/>
    <col min="6156" max="6156" width="6.28515625" customWidth="1"/>
    <col min="6157" max="6157" width="6.140625" customWidth="1"/>
    <col min="6158" max="6158" width="6.28515625" customWidth="1"/>
    <col min="6159" max="6159" width="7.85546875" customWidth="1"/>
    <col min="6160" max="6160" width="7.28515625" customWidth="1"/>
    <col min="6161" max="6161" width="7.7109375" customWidth="1"/>
    <col min="6162" max="6162" width="5.7109375" customWidth="1"/>
    <col min="6163" max="6163" width="5.140625" customWidth="1"/>
    <col min="6164" max="6164" width="5.85546875" customWidth="1"/>
    <col min="6165" max="6165" width="5.5703125" customWidth="1"/>
    <col min="6166" max="6167" width="6.42578125" customWidth="1"/>
    <col min="6168" max="6168" width="6.85546875" customWidth="1"/>
    <col min="6169" max="6169" width="4.85546875" customWidth="1"/>
    <col min="6400" max="6400" width="5.140625" customWidth="1"/>
    <col min="6401" max="6401" width="0" hidden="1" customWidth="1"/>
    <col min="6402" max="6402" width="17.140625" customWidth="1"/>
    <col min="6403" max="6403" width="49.5703125" customWidth="1"/>
    <col min="6404" max="6404" width="5.5703125" customWidth="1"/>
    <col min="6405" max="6405" width="6" customWidth="1"/>
    <col min="6406" max="6406" width="5.42578125" customWidth="1"/>
    <col min="6407" max="6407" width="5.7109375" customWidth="1"/>
    <col min="6408" max="6408" width="6.42578125" customWidth="1"/>
    <col min="6409" max="6410" width="6.7109375" customWidth="1"/>
    <col min="6411" max="6411" width="8.140625" customWidth="1"/>
    <col min="6412" max="6412" width="6.28515625" customWidth="1"/>
    <col min="6413" max="6413" width="6.140625" customWidth="1"/>
    <col min="6414" max="6414" width="6.28515625" customWidth="1"/>
    <col min="6415" max="6415" width="7.85546875" customWidth="1"/>
    <col min="6416" max="6416" width="7.28515625" customWidth="1"/>
    <col min="6417" max="6417" width="7.7109375" customWidth="1"/>
    <col min="6418" max="6418" width="5.7109375" customWidth="1"/>
    <col min="6419" max="6419" width="5.140625" customWidth="1"/>
    <col min="6420" max="6420" width="5.85546875" customWidth="1"/>
    <col min="6421" max="6421" width="5.5703125" customWidth="1"/>
    <col min="6422" max="6423" width="6.42578125" customWidth="1"/>
    <col min="6424" max="6424" width="6.85546875" customWidth="1"/>
    <col min="6425" max="6425" width="4.85546875" customWidth="1"/>
    <col min="6656" max="6656" width="5.140625" customWidth="1"/>
    <col min="6657" max="6657" width="0" hidden="1" customWidth="1"/>
    <col min="6658" max="6658" width="17.140625" customWidth="1"/>
    <col min="6659" max="6659" width="49.5703125" customWidth="1"/>
    <col min="6660" max="6660" width="5.5703125" customWidth="1"/>
    <col min="6661" max="6661" width="6" customWidth="1"/>
    <col min="6662" max="6662" width="5.42578125" customWidth="1"/>
    <col min="6663" max="6663" width="5.7109375" customWidth="1"/>
    <col min="6664" max="6664" width="6.42578125" customWidth="1"/>
    <col min="6665" max="6666" width="6.7109375" customWidth="1"/>
    <col min="6667" max="6667" width="8.140625" customWidth="1"/>
    <col min="6668" max="6668" width="6.28515625" customWidth="1"/>
    <col min="6669" max="6669" width="6.140625" customWidth="1"/>
    <col min="6670" max="6670" width="6.28515625" customWidth="1"/>
    <col min="6671" max="6671" width="7.85546875" customWidth="1"/>
    <col min="6672" max="6672" width="7.28515625" customWidth="1"/>
    <col min="6673" max="6673" width="7.7109375" customWidth="1"/>
    <col min="6674" max="6674" width="5.7109375" customWidth="1"/>
    <col min="6675" max="6675" width="5.140625" customWidth="1"/>
    <col min="6676" max="6676" width="5.85546875" customWidth="1"/>
    <col min="6677" max="6677" width="5.5703125" customWidth="1"/>
    <col min="6678" max="6679" width="6.42578125" customWidth="1"/>
    <col min="6680" max="6680" width="6.85546875" customWidth="1"/>
    <col min="6681" max="6681" width="4.85546875" customWidth="1"/>
    <col min="6912" max="6912" width="5.140625" customWidth="1"/>
    <col min="6913" max="6913" width="0" hidden="1" customWidth="1"/>
    <col min="6914" max="6914" width="17.140625" customWidth="1"/>
    <col min="6915" max="6915" width="49.5703125" customWidth="1"/>
    <col min="6916" max="6916" width="5.5703125" customWidth="1"/>
    <col min="6917" max="6917" width="6" customWidth="1"/>
    <col min="6918" max="6918" width="5.42578125" customWidth="1"/>
    <col min="6919" max="6919" width="5.7109375" customWidth="1"/>
    <col min="6920" max="6920" width="6.42578125" customWidth="1"/>
    <col min="6921" max="6922" width="6.7109375" customWidth="1"/>
    <col min="6923" max="6923" width="8.140625" customWidth="1"/>
    <col min="6924" max="6924" width="6.28515625" customWidth="1"/>
    <col min="6925" max="6925" width="6.140625" customWidth="1"/>
    <col min="6926" max="6926" width="6.28515625" customWidth="1"/>
    <col min="6927" max="6927" width="7.85546875" customWidth="1"/>
    <col min="6928" max="6928" width="7.28515625" customWidth="1"/>
    <col min="6929" max="6929" width="7.7109375" customWidth="1"/>
    <col min="6930" max="6930" width="5.7109375" customWidth="1"/>
    <col min="6931" max="6931" width="5.140625" customWidth="1"/>
    <col min="6932" max="6932" width="5.85546875" customWidth="1"/>
    <col min="6933" max="6933" width="5.5703125" customWidth="1"/>
    <col min="6934" max="6935" width="6.42578125" customWidth="1"/>
    <col min="6936" max="6936" width="6.85546875" customWidth="1"/>
    <col min="6937" max="6937" width="4.85546875" customWidth="1"/>
    <col min="7168" max="7168" width="5.140625" customWidth="1"/>
    <col min="7169" max="7169" width="0" hidden="1" customWidth="1"/>
    <col min="7170" max="7170" width="17.140625" customWidth="1"/>
    <col min="7171" max="7171" width="49.5703125" customWidth="1"/>
    <col min="7172" max="7172" width="5.5703125" customWidth="1"/>
    <col min="7173" max="7173" width="6" customWidth="1"/>
    <col min="7174" max="7174" width="5.42578125" customWidth="1"/>
    <col min="7175" max="7175" width="5.7109375" customWidth="1"/>
    <col min="7176" max="7176" width="6.42578125" customWidth="1"/>
    <col min="7177" max="7178" width="6.7109375" customWidth="1"/>
    <col min="7179" max="7179" width="8.140625" customWidth="1"/>
    <col min="7180" max="7180" width="6.28515625" customWidth="1"/>
    <col min="7181" max="7181" width="6.140625" customWidth="1"/>
    <col min="7182" max="7182" width="6.28515625" customWidth="1"/>
    <col min="7183" max="7183" width="7.85546875" customWidth="1"/>
    <col min="7184" max="7184" width="7.28515625" customWidth="1"/>
    <col min="7185" max="7185" width="7.7109375" customWidth="1"/>
    <col min="7186" max="7186" width="5.7109375" customWidth="1"/>
    <col min="7187" max="7187" width="5.140625" customWidth="1"/>
    <col min="7188" max="7188" width="5.85546875" customWidth="1"/>
    <col min="7189" max="7189" width="5.5703125" customWidth="1"/>
    <col min="7190" max="7191" width="6.42578125" customWidth="1"/>
    <col min="7192" max="7192" width="6.85546875" customWidth="1"/>
    <col min="7193" max="7193" width="4.85546875" customWidth="1"/>
    <col min="7424" max="7424" width="5.140625" customWidth="1"/>
    <col min="7425" max="7425" width="0" hidden="1" customWidth="1"/>
    <col min="7426" max="7426" width="17.140625" customWidth="1"/>
    <col min="7427" max="7427" width="49.5703125" customWidth="1"/>
    <col min="7428" max="7428" width="5.5703125" customWidth="1"/>
    <col min="7429" max="7429" width="6" customWidth="1"/>
    <col min="7430" max="7430" width="5.42578125" customWidth="1"/>
    <col min="7431" max="7431" width="5.7109375" customWidth="1"/>
    <col min="7432" max="7432" width="6.42578125" customWidth="1"/>
    <col min="7433" max="7434" width="6.7109375" customWidth="1"/>
    <col min="7435" max="7435" width="8.140625" customWidth="1"/>
    <col min="7436" max="7436" width="6.28515625" customWidth="1"/>
    <col min="7437" max="7437" width="6.140625" customWidth="1"/>
    <col min="7438" max="7438" width="6.28515625" customWidth="1"/>
    <col min="7439" max="7439" width="7.85546875" customWidth="1"/>
    <col min="7440" max="7440" width="7.28515625" customWidth="1"/>
    <col min="7441" max="7441" width="7.7109375" customWidth="1"/>
    <col min="7442" max="7442" width="5.7109375" customWidth="1"/>
    <col min="7443" max="7443" width="5.140625" customWidth="1"/>
    <col min="7444" max="7444" width="5.85546875" customWidth="1"/>
    <col min="7445" max="7445" width="5.5703125" customWidth="1"/>
    <col min="7446" max="7447" width="6.42578125" customWidth="1"/>
    <col min="7448" max="7448" width="6.85546875" customWidth="1"/>
    <col min="7449" max="7449" width="4.85546875" customWidth="1"/>
    <col min="7680" max="7680" width="5.140625" customWidth="1"/>
    <col min="7681" max="7681" width="0" hidden="1" customWidth="1"/>
    <col min="7682" max="7682" width="17.140625" customWidth="1"/>
    <col min="7683" max="7683" width="49.5703125" customWidth="1"/>
    <col min="7684" max="7684" width="5.5703125" customWidth="1"/>
    <col min="7685" max="7685" width="6" customWidth="1"/>
    <col min="7686" max="7686" width="5.42578125" customWidth="1"/>
    <col min="7687" max="7687" width="5.7109375" customWidth="1"/>
    <col min="7688" max="7688" width="6.42578125" customWidth="1"/>
    <col min="7689" max="7690" width="6.7109375" customWidth="1"/>
    <col min="7691" max="7691" width="8.140625" customWidth="1"/>
    <col min="7692" max="7692" width="6.28515625" customWidth="1"/>
    <col min="7693" max="7693" width="6.140625" customWidth="1"/>
    <col min="7694" max="7694" width="6.28515625" customWidth="1"/>
    <col min="7695" max="7695" width="7.85546875" customWidth="1"/>
    <col min="7696" max="7696" width="7.28515625" customWidth="1"/>
    <col min="7697" max="7697" width="7.7109375" customWidth="1"/>
    <col min="7698" max="7698" width="5.7109375" customWidth="1"/>
    <col min="7699" max="7699" width="5.140625" customWidth="1"/>
    <col min="7700" max="7700" width="5.85546875" customWidth="1"/>
    <col min="7701" max="7701" width="5.5703125" customWidth="1"/>
    <col min="7702" max="7703" width="6.42578125" customWidth="1"/>
    <col min="7704" max="7704" width="6.85546875" customWidth="1"/>
    <col min="7705" max="7705" width="4.85546875" customWidth="1"/>
    <col min="7936" max="7936" width="5.140625" customWidth="1"/>
    <col min="7937" max="7937" width="0" hidden="1" customWidth="1"/>
    <col min="7938" max="7938" width="17.140625" customWidth="1"/>
    <col min="7939" max="7939" width="49.5703125" customWidth="1"/>
    <col min="7940" max="7940" width="5.5703125" customWidth="1"/>
    <col min="7941" max="7941" width="6" customWidth="1"/>
    <col min="7942" max="7942" width="5.42578125" customWidth="1"/>
    <col min="7943" max="7943" width="5.7109375" customWidth="1"/>
    <col min="7944" max="7944" width="6.42578125" customWidth="1"/>
    <col min="7945" max="7946" width="6.7109375" customWidth="1"/>
    <col min="7947" max="7947" width="8.140625" customWidth="1"/>
    <col min="7948" max="7948" width="6.28515625" customWidth="1"/>
    <col min="7949" max="7949" width="6.140625" customWidth="1"/>
    <col min="7950" max="7950" width="6.28515625" customWidth="1"/>
    <col min="7951" max="7951" width="7.85546875" customWidth="1"/>
    <col min="7952" max="7952" width="7.28515625" customWidth="1"/>
    <col min="7953" max="7953" width="7.7109375" customWidth="1"/>
    <col min="7954" max="7954" width="5.7109375" customWidth="1"/>
    <col min="7955" max="7955" width="5.140625" customWidth="1"/>
    <col min="7956" max="7956" width="5.85546875" customWidth="1"/>
    <col min="7957" max="7957" width="5.5703125" customWidth="1"/>
    <col min="7958" max="7959" width="6.42578125" customWidth="1"/>
    <col min="7960" max="7960" width="6.85546875" customWidth="1"/>
    <col min="7961" max="7961" width="4.85546875" customWidth="1"/>
    <col min="8192" max="8192" width="5.140625" customWidth="1"/>
    <col min="8193" max="8193" width="0" hidden="1" customWidth="1"/>
    <col min="8194" max="8194" width="17.140625" customWidth="1"/>
    <col min="8195" max="8195" width="49.5703125" customWidth="1"/>
    <col min="8196" max="8196" width="5.5703125" customWidth="1"/>
    <col min="8197" max="8197" width="6" customWidth="1"/>
    <col min="8198" max="8198" width="5.42578125" customWidth="1"/>
    <col min="8199" max="8199" width="5.7109375" customWidth="1"/>
    <col min="8200" max="8200" width="6.42578125" customWidth="1"/>
    <col min="8201" max="8202" width="6.7109375" customWidth="1"/>
    <col min="8203" max="8203" width="8.140625" customWidth="1"/>
    <col min="8204" max="8204" width="6.28515625" customWidth="1"/>
    <col min="8205" max="8205" width="6.140625" customWidth="1"/>
    <col min="8206" max="8206" width="6.28515625" customWidth="1"/>
    <col min="8207" max="8207" width="7.85546875" customWidth="1"/>
    <col min="8208" max="8208" width="7.28515625" customWidth="1"/>
    <col min="8209" max="8209" width="7.7109375" customWidth="1"/>
    <col min="8210" max="8210" width="5.7109375" customWidth="1"/>
    <col min="8211" max="8211" width="5.140625" customWidth="1"/>
    <col min="8212" max="8212" width="5.85546875" customWidth="1"/>
    <col min="8213" max="8213" width="5.5703125" customWidth="1"/>
    <col min="8214" max="8215" width="6.42578125" customWidth="1"/>
    <col min="8216" max="8216" width="6.85546875" customWidth="1"/>
    <col min="8217" max="8217" width="4.85546875" customWidth="1"/>
    <col min="8448" max="8448" width="5.140625" customWidth="1"/>
    <col min="8449" max="8449" width="0" hidden="1" customWidth="1"/>
    <col min="8450" max="8450" width="17.140625" customWidth="1"/>
    <col min="8451" max="8451" width="49.5703125" customWidth="1"/>
    <col min="8452" max="8452" width="5.5703125" customWidth="1"/>
    <col min="8453" max="8453" width="6" customWidth="1"/>
    <col min="8454" max="8454" width="5.42578125" customWidth="1"/>
    <col min="8455" max="8455" width="5.7109375" customWidth="1"/>
    <col min="8456" max="8456" width="6.42578125" customWidth="1"/>
    <col min="8457" max="8458" width="6.7109375" customWidth="1"/>
    <col min="8459" max="8459" width="8.140625" customWidth="1"/>
    <col min="8460" max="8460" width="6.28515625" customWidth="1"/>
    <col min="8461" max="8461" width="6.140625" customWidth="1"/>
    <col min="8462" max="8462" width="6.28515625" customWidth="1"/>
    <col min="8463" max="8463" width="7.85546875" customWidth="1"/>
    <col min="8464" max="8464" width="7.28515625" customWidth="1"/>
    <col min="8465" max="8465" width="7.7109375" customWidth="1"/>
    <col min="8466" max="8466" width="5.7109375" customWidth="1"/>
    <col min="8467" max="8467" width="5.140625" customWidth="1"/>
    <col min="8468" max="8468" width="5.85546875" customWidth="1"/>
    <col min="8469" max="8469" width="5.5703125" customWidth="1"/>
    <col min="8470" max="8471" width="6.42578125" customWidth="1"/>
    <col min="8472" max="8472" width="6.85546875" customWidth="1"/>
    <col min="8473" max="8473" width="4.85546875" customWidth="1"/>
    <col min="8704" max="8704" width="5.140625" customWidth="1"/>
    <col min="8705" max="8705" width="0" hidden="1" customWidth="1"/>
    <col min="8706" max="8706" width="17.140625" customWidth="1"/>
    <col min="8707" max="8707" width="49.5703125" customWidth="1"/>
    <col min="8708" max="8708" width="5.5703125" customWidth="1"/>
    <col min="8709" max="8709" width="6" customWidth="1"/>
    <col min="8710" max="8710" width="5.42578125" customWidth="1"/>
    <col min="8711" max="8711" width="5.7109375" customWidth="1"/>
    <col min="8712" max="8712" width="6.42578125" customWidth="1"/>
    <col min="8713" max="8714" width="6.7109375" customWidth="1"/>
    <col min="8715" max="8715" width="8.140625" customWidth="1"/>
    <col min="8716" max="8716" width="6.28515625" customWidth="1"/>
    <col min="8717" max="8717" width="6.140625" customWidth="1"/>
    <col min="8718" max="8718" width="6.28515625" customWidth="1"/>
    <col min="8719" max="8719" width="7.85546875" customWidth="1"/>
    <col min="8720" max="8720" width="7.28515625" customWidth="1"/>
    <col min="8721" max="8721" width="7.7109375" customWidth="1"/>
    <col min="8722" max="8722" width="5.7109375" customWidth="1"/>
    <col min="8723" max="8723" width="5.140625" customWidth="1"/>
    <col min="8724" max="8724" width="5.85546875" customWidth="1"/>
    <col min="8725" max="8725" width="5.5703125" customWidth="1"/>
    <col min="8726" max="8727" width="6.42578125" customWidth="1"/>
    <col min="8728" max="8728" width="6.85546875" customWidth="1"/>
    <col min="8729" max="8729" width="4.85546875" customWidth="1"/>
    <col min="8960" max="8960" width="5.140625" customWidth="1"/>
    <col min="8961" max="8961" width="0" hidden="1" customWidth="1"/>
    <col min="8962" max="8962" width="17.140625" customWidth="1"/>
    <col min="8963" max="8963" width="49.5703125" customWidth="1"/>
    <col min="8964" max="8964" width="5.5703125" customWidth="1"/>
    <col min="8965" max="8965" width="6" customWidth="1"/>
    <col min="8966" max="8966" width="5.42578125" customWidth="1"/>
    <col min="8967" max="8967" width="5.7109375" customWidth="1"/>
    <col min="8968" max="8968" width="6.42578125" customWidth="1"/>
    <col min="8969" max="8970" width="6.7109375" customWidth="1"/>
    <col min="8971" max="8971" width="8.140625" customWidth="1"/>
    <col min="8972" max="8972" width="6.28515625" customWidth="1"/>
    <col min="8973" max="8973" width="6.140625" customWidth="1"/>
    <col min="8974" max="8974" width="6.28515625" customWidth="1"/>
    <col min="8975" max="8975" width="7.85546875" customWidth="1"/>
    <col min="8976" max="8976" width="7.28515625" customWidth="1"/>
    <col min="8977" max="8977" width="7.7109375" customWidth="1"/>
    <col min="8978" max="8978" width="5.7109375" customWidth="1"/>
    <col min="8979" max="8979" width="5.140625" customWidth="1"/>
    <col min="8980" max="8980" width="5.85546875" customWidth="1"/>
    <col min="8981" max="8981" width="5.5703125" customWidth="1"/>
    <col min="8982" max="8983" width="6.42578125" customWidth="1"/>
    <col min="8984" max="8984" width="6.85546875" customWidth="1"/>
    <col min="8985" max="8985" width="4.85546875" customWidth="1"/>
    <col min="9216" max="9216" width="5.140625" customWidth="1"/>
    <col min="9217" max="9217" width="0" hidden="1" customWidth="1"/>
    <col min="9218" max="9218" width="17.140625" customWidth="1"/>
    <col min="9219" max="9219" width="49.5703125" customWidth="1"/>
    <col min="9220" max="9220" width="5.5703125" customWidth="1"/>
    <col min="9221" max="9221" width="6" customWidth="1"/>
    <col min="9222" max="9222" width="5.42578125" customWidth="1"/>
    <col min="9223" max="9223" width="5.7109375" customWidth="1"/>
    <col min="9224" max="9224" width="6.42578125" customWidth="1"/>
    <col min="9225" max="9226" width="6.7109375" customWidth="1"/>
    <col min="9227" max="9227" width="8.140625" customWidth="1"/>
    <col min="9228" max="9228" width="6.28515625" customWidth="1"/>
    <col min="9229" max="9229" width="6.140625" customWidth="1"/>
    <col min="9230" max="9230" width="6.28515625" customWidth="1"/>
    <col min="9231" max="9231" width="7.85546875" customWidth="1"/>
    <col min="9232" max="9232" width="7.28515625" customWidth="1"/>
    <col min="9233" max="9233" width="7.7109375" customWidth="1"/>
    <col min="9234" max="9234" width="5.7109375" customWidth="1"/>
    <col min="9235" max="9235" width="5.140625" customWidth="1"/>
    <col min="9236" max="9236" width="5.85546875" customWidth="1"/>
    <col min="9237" max="9237" width="5.5703125" customWidth="1"/>
    <col min="9238" max="9239" width="6.42578125" customWidth="1"/>
    <col min="9240" max="9240" width="6.85546875" customWidth="1"/>
    <col min="9241" max="9241" width="4.85546875" customWidth="1"/>
    <col min="9472" max="9472" width="5.140625" customWidth="1"/>
    <col min="9473" max="9473" width="0" hidden="1" customWidth="1"/>
    <col min="9474" max="9474" width="17.140625" customWidth="1"/>
    <col min="9475" max="9475" width="49.5703125" customWidth="1"/>
    <col min="9476" max="9476" width="5.5703125" customWidth="1"/>
    <col min="9477" max="9477" width="6" customWidth="1"/>
    <col min="9478" max="9478" width="5.42578125" customWidth="1"/>
    <col min="9479" max="9479" width="5.7109375" customWidth="1"/>
    <col min="9480" max="9480" width="6.42578125" customWidth="1"/>
    <col min="9481" max="9482" width="6.7109375" customWidth="1"/>
    <col min="9483" max="9483" width="8.140625" customWidth="1"/>
    <col min="9484" max="9484" width="6.28515625" customWidth="1"/>
    <col min="9485" max="9485" width="6.140625" customWidth="1"/>
    <col min="9486" max="9486" width="6.28515625" customWidth="1"/>
    <col min="9487" max="9487" width="7.85546875" customWidth="1"/>
    <col min="9488" max="9488" width="7.28515625" customWidth="1"/>
    <col min="9489" max="9489" width="7.7109375" customWidth="1"/>
    <col min="9490" max="9490" width="5.7109375" customWidth="1"/>
    <col min="9491" max="9491" width="5.140625" customWidth="1"/>
    <col min="9492" max="9492" width="5.85546875" customWidth="1"/>
    <col min="9493" max="9493" width="5.5703125" customWidth="1"/>
    <col min="9494" max="9495" width="6.42578125" customWidth="1"/>
    <col min="9496" max="9496" width="6.85546875" customWidth="1"/>
    <col min="9497" max="9497" width="4.85546875" customWidth="1"/>
    <col min="9728" max="9728" width="5.140625" customWidth="1"/>
    <col min="9729" max="9729" width="0" hidden="1" customWidth="1"/>
    <col min="9730" max="9730" width="17.140625" customWidth="1"/>
    <col min="9731" max="9731" width="49.5703125" customWidth="1"/>
    <col min="9732" max="9732" width="5.5703125" customWidth="1"/>
    <col min="9733" max="9733" width="6" customWidth="1"/>
    <col min="9734" max="9734" width="5.42578125" customWidth="1"/>
    <col min="9735" max="9735" width="5.7109375" customWidth="1"/>
    <col min="9736" max="9736" width="6.42578125" customWidth="1"/>
    <col min="9737" max="9738" width="6.7109375" customWidth="1"/>
    <col min="9739" max="9739" width="8.140625" customWidth="1"/>
    <col min="9740" max="9740" width="6.28515625" customWidth="1"/>
    <col min="9741" max="9741" width="6.140625" customWidth="1"/>
    <col min="9742" max="9742" width="6.28515625" customWidth="1"/>
    <col min="9743" max="9743" width="7.85546875" customWidth="1"/>
    <col min="9744" max="9744" width="7.28515625" customWidth="1"/>
    <col min="9745" max="9745" width="7.7109375" customWidth="1"/>
    <col min="9746" max="9746" width="5.7109375" customWidth="1"/>
    <col min="9747" max="9747" width="5.140625" customWidth="1"/>
    <col min="9748" max="9748" width="5.85546875" customWidth="1"/>
    <col min="9749" max="9749" width="5.5703125" customWidth="1"/>
    <col min="9750" max="9751" width="6.42578125" customWidth="1"/>
    <col min="9752" max="9752" width="6.85546875" customWidth="1"/>
    <col min="9753" max="9753" width="4.85546875" customWidth="1"/>
    <col min="9984" max="9984" width="5.140625" customWidth="1"/>
    <col min="9985" max="9985" width="0" hidden="1" customWidth="1"/>
    <col min="9986" max="9986" width="17.140625" customWidth="1"/>
    <col min="9987" max="9987" width="49.5703125" customWidth="1"/>
    <col min="9988" max="9988" width="5.5703125" customWidth="1"/>
    <col min="9989" max="9989" width="6" customWidth="1"/>
    <col min="9990" max="9990" width="5.42578125" customWidth="1"/>
    <col min="9991" max="9991" width="5.7109375" customWidth="1"/>
    <col min="9992" max="9992" width="6.42578125" customWidth="1"/>
    <col min="9993" max="9994" width="6.7109375" customWidth="1"/>
    <col min="9995" max="9995" width="8.140625" customWidth="1"/>
    <col min="9996" max="9996" width="6.28515625" customWidth="1"/>
    <col min="9997" max="9997" width="6.140625" customWidth="1"/>
    <col min="9998" max="9998" width="6.28515625" customWidth="1"/>
    <col min="9999" max="9999" width="7.85546875" customWidth="1"/>
    <col min="10000" max="10000" width="7.28515625" customWidth="1"/>
    <col min="10001" max="10001" width="7.7109375" customWidth="1"/>
    <col min="10002" max="10002" width="5.7109375" customWidth="1"/>
    <col min="10003" max="10003" width="5.140625" customWidth="1"/>
    <col min="10004" max="10004" width="5.85546875" customWidth="1"/>
    <col min="10005" max="10005" width="5.5703125" customWidth="1"/>
    <col min="10006" max="10007" width="6.42578125" customWidth="1"/>
    <col min="10008" max="10008" width="6.85546875" customWidth="1"/>
    <col min="10009" max="10009" width="4.85546875" customWidth="1"/>
    <col min="10240" max="10240" width="5.140625" customWidth="1"/>
    <col min="10241" max="10241" width="0" hidden="1" customWidth="1"/>
    <col min="10242" max="10242" width="17.140625" customWidth="1"/>
    <col min="10243" max="10243" width="49.5703125" customWidth="1"/>
    <col min="10244" max="10244" width="5.5703125" customWidth="1"/>
    <col min="10245" max="10245" width="6" customWidth="1"/>
    <col min="10246" max="10246" width="5.42578125" customWidth="1"/>
    <col min="10247" max="10247" width="5.7109375" customWidth="1"/>
    <col min="10248" max="10248" width="6.42578125" customWidth="1"/>
    <col min="10249" max="10250" width="6.7109375" customWidth="1"/>
    <col min="10251" max="10251" width="8.140625" customWidth="1"/>
    <col min="10252" max="10252" width="6.28515625" customWidth="1"/>
    <col min="10253" max="10253" width="6.140625" customWidth="1"/>
    <col min="10254" max="10254" width="6.28515625" customWidth="1"/>
    <col min="10255" max="10255" width="7.85546875" customWidth="1"/>
    <col min="10256" max="10256" width="7.28515625" customWidth="1"/>
    <col min="10257" max="10257" width="7.7109375" customWidth="1"/>
    <col min="10258" max="10258" width="5.7109375" customWidth="1"/>
    <col min="10259" max="10259" width="5.140625" customWidth="1"/>
    <col min="10260" max="10260" width="5.85546875" customWidth="1"/>
    <col min="10261" max="10261" width="5.5703125" customWidth="1"/>
    <col min="10262" max="10263" width="6.42578125" customWidth="1"/>
    <col min="10264" max="10264" width="6.85546875" customWidth="1"/>
    <col min="10265" max="10265" width="4.85546875" customWidth="1"/>
    <col min="10496" max="10496" width="5.140625" customWidth="1"/>
    <col min="10497" max="10497" width="0" hidden="1" customWidth="1"/>
    <col min="10498" max="10498" width="17.140625" customWidth="1"/>
    <col min="10499" max="10499" width="49.5703125" customWidth="1"/>
    <col min="10500" max="10500" width="5.5703125" customWidth="1"/>
    <col min="10501" max="10501" width="6" customWidth="1"/>
    <col min="10502" max="10502" width="5.42578125" customWidth="1"/>
    <col min="10503" max="10503" width="5.7109375" customWidth="1"/>
    <col min="10504" max="10504" width="6.42578125" customWidth="1"/>
    <col min="10505" max="10506" width="6.7109375" customWidth="1"/>
    <col min="10507" max="10507" width="8.140625" customWidth="1"/>
    <col min="10508" max="10508" width="6.28515625" customWidth="1"/>
    <col min="10509" max="10509" width="6.140625" customWidth="1"/>
    <col min="10510" max="10510" width="6.28515625" customWidth="1"/>
    <col min="10511" max="10511" width="7.85546875" customWidth="1"/>
    <col min="10512" max="10512" width="7.28515625" customWidth="1"/>
    <col min="10513" max="10513" width="7.7109375" customWidth="1"/>
    <col min="10514" max="10514" width="5.7109375" customWidth="1"/>
    <col min="10515" max="10515" width="5.140625" customWidth="1"/>
    <col min="10516" max="10516" width="5.85546875" customWidth="1"/>
    <col min="10517" max="10517" width="5.5703125" customWidth="1"/>
    <col min="10518" max="10519" width="6.42578125" customWidth="1"/>
    <col min="10520" max="10520" width="6.85546875" customWidth="1"/>
    <col min="10521" max="10521" width="4.85546875" customWidth="1"/>
    <col min="10752" max="10752" width="5.140625" customWidth="1"/>
    <col min="10753" max="10753" width="0" hidden="1" customWidth="1"/>
    <col min="10754" max="10754" width="17.140625" customWidth="1"/>
    <col min="10755" max="10755" width="49.5703125" customWidth="1"/>
    <col min="10756" max="10756" width="5.5703125" customWidth="1"/>
    <col min="10757" max="10757" width="6" customWidth="1"/>
    <col min="10758" max="10758" width="5.42578125" customWidth="1"/>
    <col min="10759" max="10759" width="5.7109375" customWidth="1"/>
    <col min="10760" max="10760" width="6.42578125" customWidth="1"/>
    <col min="10761" max="10762" width="6.7109375" customWidth="1"/>
    <col min="10763" max="10763" width="8.140625" customWidth="1"/>
    <col min="10764" max="10764" width="6.28515625" customWidth="1"/>
    <col min="10765" max="10765" width="6.140625" customWidth="1"/>
    <col min="10766" max="10766" width="6.28515625" customWidth="1"/>
    <col min="10767" max="10767" width="7.85546875" customWidth="1"/>
    <col min="10768" max="10768" width="7.28515625" customWidth="1"/>
    <col min="10769" max="10769" width="7.7109375" customWidth="1"/>
    <col min="10770" max="10770" width="5.7109375" customWidth="1"/>
    <col min="10771" max="10771" width="5.140625" customWidth="1"/>
    <col min="10772" max="10772" width="5.85546875" customWidth="1"/>
    <col min="10773" max="10773" width="5.5703125" customWidth="1"/>
    <col min="10774" max="10775" width="6.42578125" customWidth="1"/>
    <col min="10776" max="10776" width="6.85546875" customWidth="1"/>
    <col min="10777" max="10777" width="4.85546875" customWidth="1"/>
    <col min="11008" max="11008" width="5.140625" customWidth="1"/>
    <col min="11009" max="11009" width="0" hidden="1" customWidth="1"/>
    <col min="11010" max="11010" width="17.140625" customWidth="1"/>
    <col min="11011" max="11011" width="49.5703125" customWidth="1"/>
    <col min="11012" max="11012" width="5.5703125" customWidth="1"/>
    <col min="11013" max="11013" width="6" customWidth="1"/>
    <col min="11014" max="11014" width="5.42578125" customWidth="1"/>
    <col min="11015" max="11015" width="5.7109375" customWidth="1"/>
    <col min="11016" max="11016" width="6.42578125" customWidth="1"/>
    <col min="11017" max="11018" width="6.7109375" customWidth="1"/>
    <col min="11019" max="11019" width="8.140625" customWidth="1"/>
    <col min="11020" max="11020" width="6.28515625" customWidth="1"/>
    <col min="11021" max="11021" width="6.140625" customWidth="1"/>
    <col min="11022" max="11022" width="6.28515625" customWidth="1"/>
    <col min="11023" max="11023" width="7.85546875" customWidth="1"/>
    <col min="11024" max="11024" width="7.28515625" customWidth="1"/>
    <col min="11025" max="11025" width="7.7109375" customWidth="1"/>
    <col min="11026" max="11026" width="5.7109375" customWidth="1"/>
    <col min="11027" max="11027" width="5.140625" customWidth="1"/>
    <col min="11028" max="11028" width="5.85546875" customWidth="1"/>
    <col min="11029" max="11029" width="5.5703125" customWidth="1"/>
    <col min="11030" max="11031" width="6.42578125" customWidth="1"/>
    <col min="11032" max="11032" width="6.85546875" customWidth="1"/>
    <col min="11033" max="11033" width="4.85546875" customWidth="1"/>
    <col min="11264" max="11264" width="5.140625" customWidth="1"/>
    <col min="11265" max="11265" width="0" hidden="1" customWidth="1"/>
    <col min="11266" max="11266" width="17.140625" customWidth="1"/>
    <col min="11267" max="11267" width="49.5703125" customWidth="1"/>
    <col min="11268" max="11268" width="5.5703125" customWidth="1"/>
    <col min="11269" max="11269" width="6" customWidth="1"/>
    <col min="11270" max="11270" width="5.42578125" customWidth="1"/>
    <col min="11271" max="11271" width="5.7109375" customWidth="1"/>
    <col min="11272" max="11272" width="6.42578125" customWidth="1"/>
    <col min="11273" max="11274" width="6.7109375" customWidth="1"/>
    <col min="11275" max="11275" width="8.140625" customWidth="1"/>
    <col min="11276" max="11276" width="6.28515625" customWidth="1"/>
    <col min="11277" max="11277" width="6.140625" customWidth="1"/>
    <col min="11278" max="11278" width="6.28515625" customWidth="1"/>
    <col min="11279" max="11279" width="7.85546875" customWidth="1"/>
    <col min="11280" max="11280" width="7.28515625" customWidth="1"/>
    <col min="11281" max="11281" width="7.7109375" customWidth="1"/>
    <col min="11282" max="11282" width="5.7109375" customWidth="1"/>
    <col min="11283" max="11283" width="5.140625" customWidth="1"/>
    <col min="11284" max="11284" width="5.85546875" customWidth="1"/>
    <col min="11285" max="11285" width="5.5703125" customWidth="1"/>
    <col min="11286" max="11287" width="6.42578125" customWidth="1"/>
    <col min="11288" max="11288" width="6.85546875" customWidth="1"/>
    <col min="11289" max="11289" width="4.85546875" customWidth="1"/>
    <col min="11520" max="11520" width="5.140625" customWidth="1"/>
    <col min="11521" max="11521" width="0" hidden="1" customWidth="1"/>
    <col min="11522" max="11522" width="17.140625" customWidth="1"/>
    <col min="11523" max="11523" width="49.5703125" customWidth="1"/>
    <col min="11524" max="11524" width="5.5703125" customWidth="1"/>
    <col min="11525" max="11525" width="6" customWidth="1"/>
    <col min="11526" max="11526" width="5.42578125" customWidth="1"/>
    <col min="11527" max="11527" width="5.7109375" customWidth="1"/>
    <col min="11528" max="11528" width="6.42578125" customWidth="1"/>
    <col min="11529" max="11530" width="6.7109375" customWidth="1"/>
    <col min="11531" max="11531" width="8.140625" customWidth="1"/>
    <col min="11532" max="11532" width="6.28515625" customWidth="1"/>
    <col min="11533" max="11533" width="6.140625" customWidth="1"/>
    <col min="11534" max="11534" width="6.28515625" customWidth="1"/>
    <col min="11535" max="11535" width="7.85546875" customWidth="1"/>
    <col min="11536" max="11536" width="7.28515625" customWidth="1"/>
    <col min="11537" max="11537" width="7.7109375" customWidth="1"/>
    <col min="11538" max="11538" width="5.7109375" customWidth="1"/>
    <col min="11539" max="11539" width="5.140625" customWidth="1"/>
    <col min="11540" max="11540" width="5.85546875" customWidth="1"/>
    <col min="11541" max="11541" width="5.5703125" customWidth="1"/>
    <col min="11542" max="11543" width="6.42578125" customWidth="1"/>
    <col min="11544" max="11544" width="6.85546875" customWidth="1"/>
    <col min="11545" max="11545" width="4.85546875" customWidth="1"/>
    <col min="11776" max="11776" width="5.140625" customWidth="1"/>
    <col min="11777" max="11777" width="0" hidden="1" customWidth="1"/>
    <col min="11778" max="11778" width="17.140625" customWidth="1"/>
    <col min="11779" max="11779" width="49.5703125" customWidth="1"/>
    <col min="11780" max="11780" width="5.5703125" customWidth="1"/>
    <col min="11781" max="11781" width="6" customWidth="1"/>
    <col min="11782" max="11782" width="5.42578125" customWidth="1"/>
    <col min="11783" max="11783" width="5.7109375" customWidth="1"/>
    <col min="11784" max="11784" width="6.42578125" customWidth="1"/>
    <col min="11785" max="11786" width="6.7109375" customWidth="1"/>
    <col min="11787" max="11787" width="8.140625" customWidth="1"/>
    <col min="11788" max="11788" width="6.28515625" customWidth="1"/>
    <col min="11789" max="11789" width="6.140625" customWidth="1"/>
    <col min="11790" max="11790" width="6.28515625" customWidth="1"/>
    <col min="11791" max="11791" width="7.85546875" customWidth="1"/>
    <col min="11792" max="11792" width="7.28515625" customWidth="1"/>
    <col min="11793" max="11793" width="7.7109375" customWidth="1"/>
    <col min="11794" max="11794" width="5.7109375" customWidth="1"/>
    <col min="11795" max="11795" width="5.140625" customWidth="1"/>
    <col min="11796" max="11796" width="5.85546875" customWidth="1"/>
    <col min="11797" max="11797" width="5.5703125" customWidth="1"/>
    <col min="11798" max="11799" width="6.42578125" customWidth="1"/>
    <col min="11800" max="11800" width="6.85546875" customWidth="1"/>
    <col min="11801" max="11801" width="4.85546875" customWidth="1"/>
    <col min="12032" max="12032" width="5.140625" customWidth="1"/>
    <col min="12033" max="12033" width="0" hidden="1" customWidth="1"/>
    <col min="12034" max="12034" width="17.140625" customWidth="1"/>
    <col min="12035" max="12035" width="49.5703125" customWidth="1"/>
    <col min="12036" max="12036" width="5.5703125" customWidth="1"/>
    <col min="12037" max="12037" width="6" customWidth="1"/>
    <col min="12038" max="12038" width="5.42578125" customWidth="1"/>
    <col min="12039" max="12039" width="5.7109375" customWidth="1"/>
    <col min="12040" max="12040" width="6.42578125" customWidth="1"/>
    <col min="12041" max="12042" width="6.7109375" customWidth="1"/>
    <col min="12043" max="12043" width="8.140625" customWidth="1"/>
    <col min="12044" max="12044" width="6.28515625" customWidth="1"/>
    <col min="12045" max="12045" width="6.140625" customWidth="1"/>
    <col min="12046" max="12046" width="6.28515625" customWidth="1"/>
    <col min="12047" max="12047" width="7.85546875" customWidth="1"/>
    <col min="12048" max="12048" width="7.28515625" customWidth="1"/>
    <col min="12049" max="12049" width="7.7109375" customWidth="1"/>
    <col min="12050" max="12050" width="5.7109375" customWidth="1"/>
    <col min="12051" max="12051" width="5.140625" customWidth="1"/>
    <col min="12052" max="12052" width="5.85546875" customWidth="1"/>
    <col min="12053" max="12053" width="5.5703125" customWidth="1"/>
    <col min="12054" max="12055" width="6.42578125" customWidth="1"/>
    <col min="12056" max="12056" width="6.85546875" customWidth="1"/>
    <col min="12057" max="12057" width="4.85546875" customWidth="1"/>
    <col min="12288" max="12288" width="5.140625" customWidth="1"/>
    <col min="12289" max="12289" width="0" hidden="1" customWidth="1"/>
    <col min="12290" max="12290" width="17.140625" customWidth="1"/>
    <col min="12291" max="12291" width="49.5703125" customWidth="1"/>
    <col min="12292" max="12292" width="5.5703125" customWidth="1"/>
    <col min="12293" max="12293" width="6" customWidth="1"/>
    <col min="12294" max="12294" width="5.42578125" customWidth="1"/>
    <col min="12295" max="12295" width="5.7109375" customWidth="1"/>
    <col min="12296" max="12296" width="6.42578125" customWidth="1"/>
    <col min="12297" max="12298" width="6.7109375" customWidth="1"/>
    <col min="12299" max="12299" width="8.140625" customWidth="1"/>
    <col min="12300" max="12300" width="6.28515625" customWidth="1"/>
    <col min="12301" max="12301" width="6.140625" customWidth="1"/>
    <col min="12302" max="12302" width="6.28515625" customWidth="1"/>
    <col min="12303" max="12303" width="7.85546875" customWidth="1"/>
    <col min="12304" max="12304" width="7.28515625" customWidth="1"/>
    <col min="12305" max="12305" width="7.7109375" customWidth="1"/>
    <col min="12306" max="12306" width="5.7109375" customWidth="1"/>
    <col min="12307" max="12307" width="5.140625" customWidth="1"/>
    <col min="12308" max="12308" width="5.85546875" customWidth="1"/>
    <col min="12309" max="12309" width="5.5703125" customWidth="1"/>
    <col min="12310" max="12311" width="6.42578125" customWidth="1"/>
    <col min="12312" max="12312" width="6.85546875" customWidth="1"/>
    <col min="12313" max="12313" width="4.85546875" customWidth="1"/>
    <col min="12544" max="12544" width="5.140625" customWidth="1"/>
    <col min="12545" max="12545" width="0" hidden="1" customWidth="1"/>
    <col min="12546" max="12546" width="17.140625" customWidth="1"/>
    <col min="12547" max="12547" width="49.5703125" customWidth="1"/>
    <col min="12548" max="12548" width="5.5703125" customWidth="1"/>
    <col min="12549" max="12549" width="6" customWidth="1"/>
    <col min="12550" max="12550" width="5.42578125" customWidth="1"/>
    <col min="12551" max="12551" width="5.7109375" customWidth="1"/>
    <col min="12552" max="12552" width="6.42578125" customWidth="1"/>
    <col min="12553" max="12554" width="6.7109375" customWidth="1"/>
    <col min="12555" max="12555" width="8.140625" customWidth="1"/>
    <col min="12556" max="12556" width="6.28515625" customWidth="1"/>
    <col min="12557" max="12557" width="6.140625" customWidth="1"/>
    <col min="12558" max="12558" width="6.28515625" customWidth="1"/>
    <col min="12559" max="12559" width="7.85546875" customWidth="1"/>
    <col min="12560" max="12560" width="7.28515625" customWidth="1"/>
    <col min="12561" max="12561" width="7.7109375" customWidth="1"/>
    <col min="12562" max="12562" width="5.7109375" customWidth="1"/>
    <col min="12563" max="12563" width="5.140625" customWidth="1"/>
    <col min="12564" max="12564" width="5.85546875" customWidth="1"/>
    <col min="12565" max="12565" width="5.5703125" customWidth="1"/>
    <col min="12566" max="12567" width="6.42578125" customWidth="1"/>
    <col min="12568" max="12568" width="6.85546875" customWidth="1"/>
    <col min="12569" max="12569" width="4.85546875" customWidth="1"/>
    <col min="12800" max="12800" width="5.140625" customWidth="1"/>
    <col min="12801" max="12801" width="0" hidden="1" customWidth="1"/>
    <col min="12802" max="12802" width="17.140625" customWidth="1"/>
    <col min="12803" max="12803" width="49.5703125" customWidth="1"/>
    <col min="12804" max="12804" width="5.5703125" customWidth="1"/>
    <col min="12805" max="12805" width="6" customWidth="1"/>
    <col min="12806" max="12806" width="5.42578125" customWidth="1"/>
    <col min="12807" max="12807" width="5.7109375" customWidth="1"/>
    <col min="12808" max="12808" width="6.42578125" customWidth="1"/>
    <col min="12809" max="12810" width="6.7109375" customWidth="1"/>
    <col min="12811" max="12811" width="8.140625" customWidth="1"/>
    <col min="12812" max="12812" width="6.28515625" customWidth="1"/>
    <col min="12813" max="12813" width="6.140625" customWidth="1"/>
    <col min="12814" max="12814" width="6.28515625" customWidth="1"/>
    <col min="12815" max="12815" width="7.85546875" customWidth="1"/>
    <col min="12816" max="12816" width="7.28515625" customWidth="1"/>
    <col min="12817" max="12817" width="7.7109375" customWidth="1"/>
    <col min="12818" max="12818" width="5.7109375" customWidth="1"/>
    <col min="12819" max="12819" width="5.140625" customWidth="1"/>
    <col min="12820" max="12820" width="5.85546875" customWidth="1"/>
    <col min="12821" max="12821" width="5.5703125" customWidth="1"/>
    <col min="12822" max="12823" width="6.42578125" customWidth="1"/>
    <col min="12824" max="12824" width="6.85546875" customWidth="1"/>
    <col min="12825" max="12825" width="4.85546875" customWidth="1"/>
    <col min="13056" max="13056" width="5.140625" customWidth="1"/>
    <col min="13057" max="13057" width="0" hidden="1" customWidth="1"/>
    <col min="13058" max="13058" width="17.140625" customWidth="1"/>
    <col min="13059" max="13059" width="49.5703125" customWidth="1"/>
    <col min="13060" max="13060" width="5.5703125" customWidth="1"/>
    <col min="13061" max="13061" width="6" customWidth="1"/>
    <col min="13062" max="13062" width="5.42578125" customWidth="1"/>
    <col min="13063" max="13063" width="5.7109375" customWidth="1"/>
    <col min="13064" max="13064" width="6.42578125" customWidth="1"/>
    <col min="13065" max="13066" width="6.7109375" customWidth="1"/>
    <col min="13067" max="13067" width="8.140625" customWidth="1"/>
    <col min="13068" max="13068" width="6.28515625" customWidth="1"/>
    <col min="13069" max="13069" width="6.140625" customWidth="1"/>
    <col min="13070" max="13070" width="6.28515625" customWidth="1"/>
    <col min="13071" max="13071" width="7.85546875" customWidth="1"/>
    <col min="13072" max="13072" width="7.28515625" customWidth="1"/>
    <col min="13073" max="13073" width="7.7109375" customWidth="1"/>
    <col min="13074" max="13074" width="5.7109375" customWidth="1"/>
    <col min="13075" max="13075" width="5.140625" customWidth="1"/>
    <col min="13076" max="13076" width="5.85546875" customWidth="1"/>
    <col min="13077" max="13077" width="5.5703125" customWidth="1"/>
    <col min="13078" max="13079" width="6.42578125" customWidth="1"/>
    <col min="13080" max="13080" width="6.85546875" customWidth="1"/>
    <col min="13081" max="13081" width="4.85546875" customWidth="1"/>
    <col min="13312" max="13312" width="5.140625" customWidth="1"/>
    <col min="13313" max="13313" width="0" hidden="1" customWidth="1"/>
    <col min="13314" max="13314" width="17.140625" customWidth="1"/>
    <col min="13315" max="13315" width="49.5703125" customWidth="1"/>
    <col min="13316" max="13316" width="5.5703125" customWidth="1"/>
    <col min="13317" max="13317" width="6" customWidth="1"/>
    <col min="13318" max="13318" width="5.42578125" customWidth="1"/>
    <col min="13319" max="13319" width="5.7109375" customWidth="1"/>
    <col min="13320" max="13320" width="6.42578125" customWidth="1"/>
    <col min="13321" max="13322" width="6.7109375" customWidth="1"/>
    <col min="13323" max="13323" width="8.140625" customWidth="1"/>
    <col min="13324" max="13324" width="6.28515625" customWidth="1"/>
    <col min="13325" max="13325" width="6.140625" customWidth="1"/>
    <col min="13326" max="13326" width="6.28515625" customWidth="1"/>
    <col min="13327" max="13327" width="7.85546875" customWidth="1"/>
    <col min="13328" max="13328" width="7.28515625" customWidth="1"/>
    <col min="13329" max="13329" width="7.7109375" customWidth="1"/>
    <col min="13330" max="13330" width="5.7109375" customWidth="1"/>
    <col min="13331" max="13331" width="5.140625" customWidth="1"/>
    <col min="13332" max="13332" width="5.85546875" customWidth="1"/>
    <col min="13333" max="13333" width="5.5703125" customWidth="1"/>
    <col min="13334" max="13335" width="6.42578125" customWidth="1"/>
    <col min="13336" max="13336" width="6.85546875" customWidth="1"/>
    <col min="13337" max="13337" width="4.85546875" customWidth="1"/>
    <col min="13568" max="13568" width="5.140625" customWidth="1"/>
    <col min="13569" max="13569" width="0" hidden="1" customWidth="1"/>
    <col min="13570" max="13570" width="17.140625" customWidth="1"/>
    <col min="13571" max="13571" width="49.5703125" customWidth="1"/>
    <col min="13572" max="13572" width="5.5703125" customWidth="1"/>
    <col min="13573" max="13573" width="6" customWidth="1"/>
    <col min="13574" max="13574" width="5.42578125" customWidth="1"/>
    <col min="13575" max="13575" width="5.7109375" customWidth="1"/>
    <col min="13576" max="13576" width="6.42578125" customWidth="1"/>
    <col min="13577" max="13578" width="6.7109375" customWidth="1"/>
    <col min="13579" max="13579" width="8.140625" customWidth="1"/>
    <col min="13580" max="13580" width="6.28515625" customWidth="1"/>
    <col min="13581" max="13581" width="6.140625" customWidth="1"/>
    <col min="13582" max="13582" width="6.28515625" customWidth="1"/>
    <col min="13583" max="13583" width="7.85546875" customWidth="1"/>
    <col min="13584" max="13584" width="7.28515625" customWidth="1"/>
    <col min="13585" max="13585" width="7.7109375" customWidth="1"/>
    <col min="13586" max="13586" width="5.7109375" customWidth="1"/>
    <col min="13587" max="13587" width="5.140625" customWidth="1"/>
    <col min="13588" max="13588" width="5.85546875" customWidth="1"/>
    <col min="13589" max="13589" width="5.5703125" customWidth="1"/>
    <col min="13590" max="13591" width="6.42578125" customWidth="1"/>
    <col min="13592" max="13592" width="6.85546875" customWidth="1"/>
    <col min="13593" max="13593" width="4.85546875" customWidth="1"/>
    <col min="13824" max="13824" width="5.140625" customWidth="1"/>
    <col min="13825" max="13825" width="0" hidden="1" customWidth="1"/>
    <col min="13826" max="13826" width="17.140625" customWidth="1"/>
    <col min="13827" max="13827" width="49.5703125" customWidth="1"/>
    <col min="13828" max="13828" width="5.5703125" customWidth="1"/>
    <col min="13829" max="13829" width="6" customWidth="1"/>
    <col min="13830" max="13830" width="5.42578125" customWidth="1"/>
    <col min="13831" max="13831" width="5.7109375" customWidth="1"/>
    <col min="13832" max="13832" width="6.42578125" customWidth="1"/>
    <col min="13833" max="13834" width="6.7109375" customWidth="1"/>
    <col min="13835" max="13835" width="8.140625" customWidth="1"/>
    <col min="13836" max="13836" width="6.28515625" customWidth="1"/>
    <col min="13837" max="13837" width="6.140625" customWidth="1"/>
    <col min="13838" max="13838" width="6.28515625" customWidth="1"/>
    <col min="13839" max="13839" width="7.85546875" customWidth="1"/>
    <col min="13840" max="13840" width="7.28515625" customWidth="1"/>
    <col min="13841" max="13841" width="7.7109375" customWidth="1"/>
    <col min="13842" max="13842" width="5.7109375" customWidth="1"/>
    <col min="13843" max="13843" width="5.140625" customWidth="1"/>
    <col min="13844" max="13844" width="5.85546875" customWidth="1"/>
    <col min="13845" max="13845" width="5.5703125" customWidth="1"/>
    <col min="13846" max="13847" width="6.42578125" customWidth="1"/>
    <col min="13848" max="13848" width="6.85546875" customWidth="1"/>
    <col min="13849" max="13849" width="4.85546875" customWidth="1"/>
    <col min="14080" max="14080" width="5.140625" customWidth="1"/>
    <col min="14081" max="14081" width="0" hidden="1" customWidth="1"/>
    <col min="14082" max="14082" width="17.140625" customWidth="1"/>
    <col min="14083" max="14083" width="49.5703125" customWidth="1"/>
    <col min="14084" max="14084" width="5.5703125" customWidth="1"/>
    <col min="14085" max="14085" width="6" customWidth="1"/>
    <col min="14086" max="14086" width="5.42578125" customWidth="1"/>
    <col min="14087" max="14087" width="5.7109375" customWidth="1"/>
    <col min="14088" max="14088" width="6.42578125" customWidth="1"/>
    <col min="14089" max="14090" width="6.7109375" customWidth="1"/>
    <col min="14091" max="14091" width="8.140625" customWidth="1"/>
    <col min="14092" max="14092" width="6.28515625" customWidth="1"/>
    <col min="14093" max="14093" width="6.140625" customWidth="1"/>
    <col min="14094" max="14094" width="6.28515625" customWidth="1"/>
    <col min="14095" max="14095" width="7.85546875" customWidth="1"/>
    <col min="14096" max="14096" width="7.28515625" customWidth="1"/>
    <col min="14097" max="14097" width="7.7109375" customWidth="1"/>
    <col min="14098" max="14098" width="5.7109375" customWidth="1"/>
    <col min="14099" max="14099" width="5.140625" customWidth="1"/>
    <col min="14100" max="14100" width="5.85546875" customWidth="1"/>
    <col min="14101" max="14101" width="5.5703125" customWidth="1"/>
    <col min="14102" max="14103" width="6.42578125" customWidth="1"/>
    <col min="14104" max="14104" width="6.85546875" customWidth="1"/>
    <col min="14105" max="14105" width="4.85546875" customWidth="1"/>
    <col min="14336" max="14336" width="5.140625" customWidth="1"/>
    <col min="14337" max="14337" width="0" hidden="1" customWidth="1"/>
    <col min="14338" max="14338" width="17.140625" customWidth="1"/>
    <col min="14339" max="14339" width="49.5703125" customWidth="1"/>
    <col min="14340" max="14340" width="5.5703125" customWidth="1"/>
    <col min="14341" max="14341" width="6" customWidth="1"/>
    <col min="14342" max="14342" width="5.42578125" customWidth="1"/>
    <col min="14343" max="14343" width="5.7109375" customWidth="1"/>
    <col min="14344" max="14344" width="6.42578125" customWidth="1"/>
    <col min="14345" max="14346" width="6.7109375" customWidth="1"/>
    <col min="14347" max="14347" width="8.140625" customWidth="1"/>
    <col min="14348" max="14348" width="6.28515625" customWidth="1"/>
    <col min="14349" max="14349" width="6.140625" customWidth="1"/>
    <col min="14350" max="14350" width="6.28515625" customWidth="1"/>
    <col min="14351" max="14351" width="7.85546875" customWidth="1"/>
    <col min="14352" max="14352" width="7.28515625" customWidth="1"/>
    <col min="14353" max="14353" width="7.7109375" customWidth="1"/>
    <col min="14354" max="14354" width="5.7109375" customWidth="1"/>
    <col min="14355" max="14355" width="5.140625" customWidth="1"/>
    <col min="14356" max="14356" width="5.85546875" customWidth="1"/>
    <col min="14357" max="14357" width="5.5703125" customWidth="1"/>
    <col min="14358" max="14359" width="6.42578125" customWidth="1"/>
    <col min="14360" max="14360" width="6.85546875" customWidth="1"/>
    <col min="14361" max="14361" width="4.85546875" customWidth="1"/>
    <col min="14592" max="14592" width="5.140625" customWidth="1"/>
    <col min="14593" max="14593" width="0" hidden="1" customWidth="1"/>
    <col min="14594" max="14594" width="17.140625" customWidth="1"/>
    <col min="14595" max="14595" width="49.5703125" customWidth="1"/>
    <col min="14596" max="14596" width="5.5703125" customWidth="1"/>
    <col min="14597" max="14597" width="6" customWidth="1"/>
    <col min="14598" max="14598" width="5.42578125" customWidth="1"/>
    <col min="14599" max="14599" width="5.7109375" customWidth="1"/>
    <col min="14600" max="14600" width="6.42578125" customWidth="1"/>
    <col min="14601" max="14602" width="6.7109375" customWidth="1"/>
    <col min="14603" max="14603" width="8.140625" customWidth="1"/>
    <col min="14604" max="14604" width="6.28515625" customWidth="1"/>
    <col min="14605" max="14605" width="6.140625" customWidth="1"/>
    <col min="14606" max="14606" width="6.28515625" customWidth="1"/>
    <col min="14607" max="14607" width="7.85546875" customWidth="1"/>
    <col min="14608" max="14608" width="7.28515625" customWidth="1"/>
    <col min="14609" max="14609" width="7.7109375" customWidth="1"/>
    <col min="14610" max="14610" width="5.7109375" customWidth="1"/>
    <col min="14611" max="14611" width="5.140625" customWidth="1"/>
    <col min="14612" max="14612" width="5.85546875" customWidth="1"/>
    <col min="14613" max="14613" width="5.5703125" customWidth="1"/>
    <col min="14614" max="14615" width="6.42578125" customWidth="1"/>
    <col min="14616" max="14616" width="6.85546875" customWidth="1"/>
    <col min="14617" max="14617" width="4.85546875" customWidth="1"/>
    <col min="14848" max="14848" width="5.140625" customWidth="1"/>
    <col min="14849" max="14849" width="0" hidden="1" customWidth="1"/>
    <col min="14850" max="14850" width="17.140625" customWidth="1"/>
    <col min="14851" max="14851" width="49.5703125" customWidth="1"/>
    <col min="14852" max="14852" width="5.5703125" customWidth="1"/>
    <col min="14853" max="14853" width="6" customWidth="1"/>
    <col min="14854" max="14854" width="5.42578125" customWidth="1"/>
    <col min="14855" max="14855" width="5.7109375" customWidth="1"/>
    <col min="14856" max="14856" width="6.42578125" customWidth="1"/>
    <col min="14857" max="14858" width="6.7109375" customWidth="1"/>
    <col min="14859" max="14859" width="8.140625" customWidth="1"/>
    <col min="14860" max="14860" width="6.28515625" customWidth="1"/>
    <col min="14861" max="14861" width="6.140625" customWidth="1"/>
    <col min="14862" max="14862" width="6.28515625" customWidth="1"/>
    <col min="14863" max="14863" width="7.85546875" customWidth="1"/>
    <col min="14864" max="14864" width="7.28515625" customWidth="1"/>
    <col min="14865" max="14865" width="7.7109375" customWidth="1"/>
    <col min="14866" max="14866" width="5.7109375" customWidth="1"/>
    <col min="14867" max="14867" width="5.140625" customWidth="1"/>
    <col min="14868" max="14868" width="5.85546875" customWidth="1"/>
    <col min="14869" max="14869" width="5.5703125" customWidth="1"/>
    <col min="14870" max="14871" width="6.42578125" customWidth="1"/>
    <col min="14872" max="14872" width="6.85546875" customWidth="1"/>
    <col min="14873" max="14873" width="4.85546875" customWidth="1"/>
    <col min="15104" max="15104" width="5.140625" customWidth="1"/>
    <col min="15105" max="15105" width="0" hidden="1" customWidth="1"/>
    <col min="15106" max="15106" width="17.140625" customWidth="1"/>
    <col min="15107" max="15107" width="49.5703125" customWidth="1"/>
    <col min="15108" max="15108" width="5.5703125" customWidth="1"/>
    <col min="15109" max="15109" width="6" customWidth="1"/>
    <col min="15110" max="15110" width="5.42578125" customWidth="1"/>
    <col min="15111" max="15111" width="5.7109375" customWidth="1"/>
    <col min="15112" max="15112" width="6.42578125" customWidth="1"/>
    <col min="15113" max="15114" width="6.7109375" customWidth="1"/>
    <col min="15115" max="15115" width="8.140625" customWidth="1"/>
    <col min="15116" max="15116" width="6.28515625" customWidth="1"/>
    <col min="15117" max="15117" width="6.140625" customWidth="1"/>
    <col min="15118" max="15118" width="6.28515625" customWidth="1"/>
    <col min="15119" max="15119" width="7.85546875" customWidth="1"/>
    <col min="15120" max="15120" width="7.28515625" customWidth="1"/>
    <col min="15121" max="15121" width="7.7109375" customWidth="1"/>
    <col min="15122" max="15122" width="5.7109375" customWidth="1"/>
    <col min="15123" max="15123" width="5.140625" customWidth="1"/>
    <col min="15124" max="15124" width="5.85546875" customWidth="1"/>
    <col min="15125" max="15125" width="5.5703125" customWidth="1"/>
    <col min="15126" max="15127" width="6.42578125" customWidth="1"/>
    <col min="15128" max="15128" width="6.85546875" customWidth="1"/>
    <col min="15129" max="15129" width="4.85546875" customWidth="1"/>
    <col min="15360" max="15360" width="5.140625" customWidth="1"/>
    <col min="15361" max="15361" width="0" hidden="1" customWidth="1"/>
    <col min="15362" max="15362" width="17.140625" customWidth="1"/>
    <col min="15363" max="15363" width="49.5703125" customWidth="1"/>
    <col min="15364" max="15364" width="5.5703125" customWidth="1"/>
    <col min="15365" max="15365" width="6" customWidth="1"/>
    <col min="15366" max="15366" width="5.42578125" customWidth="1"/>
    <col min="15367" max="15367" width="5.7109375" customWidth="1"/>
    <col min="15368" max="15368" width="6.42578125" customWidth="1"/>
    <col min="15369" max="15370" width="6.7109375" customWidth="1"/>
    <col min="15371" max="15371" width="8.140625" customWidth="1"/>
    <col min="15372" max="15372" width="6.28515625" customWidth="1"/>
    <col min="15373" max="15373" width="6.140625" customWidth="1"/>
    <col min="15374" max="15374" width="6.28515625" customWidth="1"/>
    <col min="15375" max="15375" width="7.85546875" customWidth="1"/>
    <col min="15376" max="15376" width="7.28515625" customWidth="1"/>
    <col min="15377" max="15377" width="7.7109375" customWidth="1"/>
    <col min="15378" max="15378" width="5.7109375" customWidth="1"/>
    <col min="15379" max="15379" width="5.140625" customWidth="1"/>
    <col min="15380" max="15380" width="5.85546875" customWidth="1"/>
    <col min="15381" max="15381" width="5.5703125" customWidth="1"/>
    <col min="15382" max="15383" width="6.42578125" customWidth="1"/>
    <col min="15384" max="15384" width="6.85546875" customWidth="1"/>
    <col min="15385" max="15385" width="4.85546875" customWidth="1"/>
    <col min="15616" max="15616" width="5.140625" customWidth="1"/>
    <col min="15617" max="15617" width="0" hidden="1" customWidth="1"/>
    <col min="15618" max="15618" width="17.140625" customWidth="1"/>
    <col min="15619" max="15619" width="49.5703125" customWidth="1"/>
    <col min="15620" max="15620" width="5.5703125" customWidth="1"/>
    <col min="15621" max="15621" width="6" customWidth="1"/>
    <col min="15622" max="15622" width="5.42578125" customWidth="1"/>
    <col min="15623" max="15623" width="5.7109375" customWidth="1"/>
    <col min="15624" max="15624" width="6.42578125" customWidth="1"/>
    <col min="15625" max="15626" width="6.7109375" customWidth="1"/>
    <col min="15627" max="15627" width="8.140625" customWidth="1"/>
    <col min="15628" max="15628" width="6.28515625" customWidth="1"/>
    <col min="15629" max="15629" width="6.140625" customWidth="1"/>
    <col min="15630" max="15630" width="6.28515625" customWidth="1"/>
    <col min="15631" max="15631" width="7.85546875" customWidth="1"/>
    <col min="15632" max="15632" width="7.28515625" customWidth="1"/>
    <col min="15633" max="15633" width="7.7109375" customWidth="1"/>
    <col min="15634" max="15634" width="5.7109375" customWidth="1"/>
    <col min="15635" max="15635" width="5.140625" customWidth="1"/>
    <col min="15636" max="15636" width="5.85546875" customWidth="1"/>
    <col min="15637" max="15637" width="5.5703125" customWidth="1"/>
    <col min="15638" max="15639" width="6.42578125" customWidth="1"/>
    <col min="15640" max="15640" width="6.85546875" customWidth="1"/>
    <col min="15641" max="15641" width="4.85546875" customWidth="1"/>
    <col min="15872" max="15872" width="5.140625" customWidth="1"/>
    <col min="15873" max="15873" width="0" hidden="1" customWidth="1"/>
    <col min="15874" max="15874" width="17.140625" customWidth="1"/>
    <col min="15875" max="15875" width="49.5703125" customWidth="1"/>
    <col min="15876" max="15876" width="5.5703125" customWidth="1"/>
    <col min="15877" max="15877" width="6" customWidth="1"/>
    <col min="15878" max="15878" width="5.42578125" customWidth="1"/>
    <col min="15879" max="15879" width="5.7109375" customWidth="1"/>
    <col min="15880" max="15880" width="6.42578125" customWidth="1"/>
    <col min="15881" max="15882" width="6.7109375" customWidth="1"/>
    <col min="15883" max="15883" width="8.140625" customWidth="1"/>
    <col min="15884" max="15884" width="6.28515625" customWidth="1"/>
    <col min="15885" max="15885" width="6.140625" customWidth="1"/>
    <col min="15886" max="15886" width="6.28515625" customWidth="1"/>
    <col min="15887" max="15887" width="7.85546875" customWidth="1"/>
    <col min="15888" max="15888" width="7.28515625" customWidth="1"/>
    <col min="15889" max="15889" width="7.7109375" customWidth="1"/>
    <col min="15890" max="15890" width="5.7109375" customWidth="1"/>
    <col min="15891" max="15891" width="5.140625" customWidth="1"/>
    <col min="15892" max="15892" width="5.85546875" customWidth="1"/>
    <col min="15893" max="15893" width="5.5703125" customWidth="1"/>
    <col min="15894" max="15895" width="6.42578125" customWidth="1"/>
    <col min="15896" max="15896" width="6.85546875" customWidth="1"/>
    <col min="15897" max="15897" width="4.85546875" customWidth="1"/>
    <col min="16128" max="16128" width="5.140625" customWidth="1"/>
    <col min="16129" max="16129" width="0" hidden="1" customWidth="1"/>
    <col min="16130" max="16130" width="17.140625" customWidth="1"/>
    <col min="16131" max="16131" width="49.5703125" customWidth="1"/>
    <col min="16132" max="16132" width="5.5703125" customWidth="1"/>
    <col min="16133" max="16133" width="6" customWidth="1"/>
    <col min="16134" max="16134" width="5.42578125" customWidth="1"/>
    <col min="16135" max="16135" width="5.7109375" customWidth="1"/>
    <col min="16136" max="16136" width="6.42578125" customWidth="1"/>
    <col min="16137" max="16138" width="6.7109375" customWidth="1"/>
    <col min="16139" max="16139" width="8.140625" customWidth="1"/>
    <col min="16140" max="16140" width="6.28515625" customWidth="1"/>
    <col min="16141" max="16141" width="6.140625" customWidth="1"/>
    <col min="16142" max="16142" width="6.28515625" customWidth="1"/>
    <col min="16143" max="16143" width="7.85546875" customWidth="1"/>
    <col min="16144" max="16144" width="7.28515625" customWidth="1"/>
    <col min="16145" max="16145" width="7.7109375" customWidth="1"/>
    <col min="16146" max="16146" width="5.7109375" customWidth="1"/>
    <col min="16147" max="16147" width="5.140625" customWidth="1"/>
    <col min="16148" max="16148" width="5.85546875" customWidth="1"/>
    <col min="16149" max="16149" width="5.5703125" customWidth="1"/>
    <col min="16150" max="16151" width="6.42578125" customWidth="1"/>
    <col min="16152" max="16152" width="6.85546875" customWidth="1"/>
    <col min="16153" max="16153" width="4.85546875" customWidth="1"/>
  </cols>
  <sheetData>
    <row r="1" spans="1:25" ht="15.75" thickBot="1" x14ac:dyDescent="0.3"/>
    <row r="2" spans="1:25" x14ac:dyDescent="0.25">
      <c r="A2" s="565" t="s">
        <v>0</v>
      </c>
      <c r="B2" s="568" t="s">
        <v>142</v>
      </c>
      <c r="C2" s="571" t="s">
        <v>143</v>
      </c>
      <c r="D2" s="574" t="s">
        <v>1</v>
      </c>
      <c r="E2" s="574" t="s">
        <v>2</v>
      </c>
      <c r="F2" s="577" t="s">
        <v>3</v>
      </c>
      <c r="G2" s="577" t="s">
        <v>4</v>
      </c>
      <c r="H2" s="580" t="s">
        <v>265</v>
      </c>
      <c r="I2" s="580"/>
      <c r="J2" s="580"/>
      <c r="K2" s="580"/>
      <c r="L2" s="582" t="s">
        <v>6</v>
      </c>
      <c r="M2" s="582"/>
      <c r="N2" s="582"/>
      <c r="O2" s="582"/>
      <c r="P2" s="582"/>
      <c r="Q2" s="582"/>
      <c r="R2" s="574" t="s">
        <v>7</v>
      </c>
      <c r="S2" s="574" t="s">
        <v>8</v>
      </c>
      <c r="T2" s="587" t="s">
        <v>52</v>
      </c>
      <c r="U2" s="587"/>
      <c r="V2" s="587" t="s">
        <v>31</v>
      </c>
      <c r="W2" s="587"/>
      <c r="X2" s="589" t="s">
        <v>11</v>
      </c>
      <c r="Y2" s="592" t="s">
        <v>12</v>
      </c>
    </row>
    <row r="3" spans="1:25" x14ac:dyDescent="0.25">
      <c r="A3" s="566"/>
      <c r="B3" s="569"/>
      <c r="C3" s="572"/>
      <c r="D3" s="575"/>
      <c r="E3" s="575"/>
      <c r="F3" s="578"/>
      <c r="G3" s="578"/>
      <c r="H3" s="581"/>
      <c r="I3" s="581"/>
      <c r="J3" s="581"/>
      <c r="K3" s="581"/>
      <c r="L3" s="583"/>
      <c r="M3" s="583"/>
      <c r="N3" s="583"/>
      <c r="O3" s="583"/>
      <c r="P3" s="583"/>
      <c r="Q3" s="583"/>
      <c r="R3" s="575"/>
      <c r="S3" s="575"/>
      <c r="T3" s="588"/>
      <c r="U3" s="588"/>
      <c r="V3" s="588"/>
      <c r="W3" s="588"/>
      <c r="X3" s="590"/>
      <c r="Y3" s="593"/>
    </row>
    <row r="4" spans="1:25" x14ac:dyDescent="0.25">
      <c r="A4" s="566"/>
      <c r="B4" s="569"/>
      <c r="C4" s="572"/>
      <c r="D4" s="575"/>
      <c r="E4" s="575"/>
      <c r="F4" s="578"/>
      <c r="G4" s="578"/>
      <c r="H4" s="581"/>
      <c r="I4" s="581"/>
      <c r="J4" s="581"/>
      <c r="K4" s="581"/>
      <c r="L4" s="583"/>
      <c r="M4" s="583"/>
      <c r="N4" s="583"/>
      <c r="O4" s="583"/>
      <c r="P4" s="583"/>
      <c r="Q4" s="583"/>
      <c r="R4" s="575"/>
      <c r="S4" s="575"/>
      <c r="T4" s="588"/>
      <c r="U4" s="588"/>
      <c r="V4" s="588"/>
      <c r="W4" s="588"/>
      <c r="X4" s="590"/>
      <c r="Y4" s="593"/>
    </row>
    <row r="5" spans="1:25" ht="29.25" customHeight="1" x14ac:dyDescent="0.25">
      <c r="A5" s="566"/>
      <c r="B5" s="569"/>
      <c r="C5" s="572"/>
      <c r="D5" s="575"/>
      <c r="E5" s="575"/>
      <c r="F5" s="578"/>
      <c r="G5" s="578"/>
      <c r="H5" s="584" t="s">
        <v>144</v>
      </c>
      <c r="I5" s="584"/>
      <c r="J5" s="584"/>
      <c r="K5" s="584"/>
      <c r="L5" s="584" t="s">
        <v>144</v>
      </c>
      <c r="M5" s="584"/>
      <c r="N5" s="584"/>
      <c r="O5" s="584"/>
      <c r="P5" s="585" t="s">
        <v>145</v>
      </c>
      <c r="Q5" s="585" t="s">
        <v>146</v>
      </c>
      <c r="R5" s="575"/>
      <c r="S5" s="575"/>
      <c r="T5" s="595" t="s">
        <v>15</v>
      </c>
      <c r="U5" s="597" t="s">
        <v>16</v>
      </c>
      <c r="V5" s="599" t="s">
        <v>17</v>
      </c>
      <c r="W5" s="595" t="s">
        <v>18</v>
      </c>
      <c r="X5" s="590"/>
      <c r="Y5" s="593"/>
    </row>
    <row r="6" spans="1:25" ht="79.5" customHeight="1" thickBot="1" x14ac:dyDescent="0.3">
      <c r="A6" s="567"/>
      <c r="B6" s="570"/>
      <c r="C6" s="573"/>
      <c r="D6" s="576"/>
      <c r="E6" s="576"/>
      <c r="F6" s="579"/>
      <c r="G6" s="579"/>
      <c r="H6" s="508" t="s">
        <v>23</v>
      </c>
      <c r="I6" s="508" t="s">
        <v>24</v>
      </c>
      <c r="J6" s="508" t="s">
        <v>25</v>
      </c>
      <c r="K6" s="508" t="s">
        <v>26</v>
      </c>
      <c r="L6" s="508" t="s">
        <v>23</v>
      </c>
      <c r="M6" s="508" t="s">
        <v>24</v>
      </c>
      <c r="N6" s="508" t="s">
        <v>25</v>
      </c>
      <c r="O6" s="508" t="s">
        <v>26</v>
      </c>
      <c r="P6" s="586"/>
      <c r="Q6" s="586"/>
      <c r="R6" s="576"/>
      <c r="S6" s="576"/>
      <c r="T6" s="596"/>
      <c r="U6" s="598"/>
      <c r="V6" s="600"/>
      <c r="W6" s="596"/>
      <c r="X6" s="591"/>
      <c r="Y6" s="594"/>
    </row>
    <row r="7" spans="1:25" s="236" customFormat="1" ht="16.5" thickBot="1" x14ac:dyDescent="0.3">
      <c r="A7" s="269">
        <v>1</v>
      </c>
      <c r="B7" s="270">
        <v>2</v>
      </c>
      <c r="C7" s="270">
        <v>3</v>
      </c>
      <c r="D7" s="270">
        <v>4</v>
      </c>
      <c r="E7" s="270">
        <v>5</v>
      </c>
      <c r="F7" s="270">
        <v>6</v>
      </c>
      <c r="G7" s="270">
        <v>7</v>
      </c>
      <c r="H7" s="270">
        <v>8</v>
      </c>
      <c r="I7" s="270">
        <v>9</v>
      </c>
      <c r="J7" s="270">
        <v>10</v>
      </c>
      <c r="K7" s="270">
        <v>11</v>
      </c>
      <c r="L7" s="270">
        <v>12</v>
      </c>
      <c r="M7" s="270">
        <v>13</v>
      </c>
      <c r="N7" s="270">
        <v>14</v>
      </c>
      <c r="O7" s="270">
        <v>15</v>
      </c>
      <c r="P7" s="270">
        <v>16</v>
      </c>
      <c r="Q7" s="270">
        <v>17</v>
      </c>
      <c r="R7" s="270">
        <v>18</v>
      </c>
      <c r="S7" s="270">
        <v>19</v>
      </c>
      <c r="T7" s="270">
        <v>20</v>
      </c>
      <c r="U7" s="270">
        <v>21</v>
      </c>
      <c r="V7" s="270">
        <v>22</v>
      </c>
      <c r="W7" s="270">
        <v>23</v>
      </c>
      <c r="X7" s="270">
        <v>24</v>
      </c>
      <c r="Y7" s="271">
        <v>25</v>
      </c>
    </row>
    <row r="8" spans="1:25" s="236" customFormat="1" ht="15.75" x14ac:dyDescent="0.25">
      <c r="A8" s="266"/>
      <c r="B8" s="241"/>
      <c r="C8" s="267" t="s">
        <v>147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68"/>
    </row>
    <row r="9" spans="1:25" s="236" customFormat="1" ht="15.75" x14ac:dyDescent="0.25">
      <c r="A9" s="253"/>
      <c r="B9" s="239"/>
      <c r="C9" s="242" t="s">
        <v>262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54"/>
    </row>
    <row r="10" spans="1:25" s="236" customFormat="1" ht="29.25" x14ac:dyDescent="0.25">
      <c r="A10" s="253"/>
      <c r="B10" s="239"/>
      <c r="C10" s="545" t="s">
        <v>261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54"/>
    </row>
    <row r="11" spans="1:25" s="236" customFormat="1" ht="15.75" x14ac:dyDescent="0.25">
      <c r="A11" s="253"/>
      <c r="B11" s="239"/>
      <c r="C11" s="242" t="s">
        <v>240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54"/>
    </row>
    <row r="12" spans="1:25" s="236" customFormat="1" ht="15.75" x14ac:dyDescent="0.25">
      <c r="A12" s="253">
        <v>1</v>
      </c>
      <c r="B12" s="243" t="s">
        <v>230</v>
      </c>
      <c r="C12" s="244" t="s">
        <v>231</v>
      </c>
      <c r="D12" s="239" t="s">
        <v>232</v>
      </c>
      <c r="E12" s="245">
        <v>21</v>
      </c>
      <c r="F12" s="245">
        <v>79</v>
      </c>
      <c r="G12" s="245">
        <v>61</v>
      </c>
      <c r="H12" s="245" t="s">
        <v>233</v>
      </c>
      <c r="I12" s="245" t="s">
        <v>233</v>
      </c>
      <c r="J12" s="544">
        <v>240</v>
      </c>
      <c r="K12" s="544">
        <v>240</v>
      </c>
      <c r="L12" s="245" t="s">
        <v>233</v>
      </c>
      <c r="M12" s="245" t="s">
        <v>233</v>
      </c>
      <c r="N12" s="544">
        <v>240</v>
      </c>
      <c r="O12" s="544">
        <v>240</v>
      </c>
      <c r="P12" s="272">
        <f>SUM((O12/W12)*V12)/1000</f>
        <v>4.2000000000000003E-2</v>
      </c>
      <c r="Q12" s="272">
        <f>O12*X12/1000</f>
        <v>1.6080000000000001E-2</v>
      </c>
      <c r="R12" s="246"/>
      <c r="S12" s="246"/>
      <c r="T12" s="239">
        <v>240</v>
      </c>
      <c r="U12" s="246"/>
      <c r="V12" s="246">
        <v>7</v>
      </c>
      <c r="W12" s="246">
        <v>40</v>
      </c>
      <c r="X12" s="246">
        <v>6.7000000000000004E-2</v>
      </c>
      <c r="Y12" s="255"/>
    </row>
    <row r="13" spans="1:25" s="236" customFormat="1" ht="15.75" x14ac:dyDescent="0.25">
      <c r="A13" s="253"/>
      <c r="B13" s="243"/>
      <c r="C13" s="250" t="s">
        <v>29</v>
      </c>
      <c r="D13" s="239"/>
      <c r="E13" s="245"/>
      <c r="F13" s="245"/>
      <c r="G13" s="245"/>
      <c r="H13" s="245"/>
      <c r="I13" s="245"/>
      <c r="J13" s="250">
        <f>SUM(J12)</f>
        <v>240</v>
      </c>
      <c r="K13" s="250">
        <f>SUM(K12)</f>
        <v>240</v>
      </c>
      <c r="L13" s="245"/>
      <c r="M13" s="245"/>
      <c r="N13" s="250">
        <f>SUM(N12)</f>
        <v>240</v>
      </c>
      <c r="O13" s="250">
        <f>SUM(O12)</f>
        <v>240</v>
      </c>
      <c r="P13" s="273">
        <f>SUM(P12)</f>
        <v>4.2000000000000003E-2</v>
      </c>
      <c r="Q13" s="273">
        <f>SUM(Q12)</f>
        <v>1.6080000000000001E-2</v>
      </c>
      <c r="R13" s="246"/>
      <c r="S13" s="246"/>
      <c r="T13" s="239"/>
      <c r="U13" s="246"/>
      <c r="V13" s="246"/>
      <c r="W13" s="246"/>
      <c r="X13" s="246"/>
      <c r="Y13" s="255"/>
    </row>
    <row r="14" spans="1:25" s="236" customFormat="1" ht="15.75" x14ac:dyDescent="0.25">
      <c r="A14" s="253">
        <v>3</v>
      </c>
      <c r="B14" s="243" t="s">
        <v>234</v>
      </c>
      <c r="C14" s="244" t="s">
        <v>235</v>
      </c>
      <c r="D14" s="239" t="s">
        <v>232</v>
      </c>
      <c r="E14" s="245">
        <v>21</v>
      </c>
      <c r="F14" s="245">
        <v>79</v>
      </c>
      <c r="G14" s="245">
        <v>61</v>
      </c>
      <c r="H14" s="245" t="s">
        <v>233</v>
      </c>
      <c r="I14" s="245" t="s">
        <v>233</v>
      </c>
      <c r="J14" s="544">
        <v>480</v>
      </c>
      <c r="K14" s="544">
        <v>480</v>
      </c>
      <c r="L14" s="245" t="s">
        <v>233</v>
      </c>
      <c r="M14" s="245" t="s">
        <v>233</v>
      </c>
      <c r="N14" s="544">
        <v>480</v>
      </c>
      <c r="O14" s="544">
        <v>480</v>
      </c>
      <c r="P14" s="272">
        <f>SUM((O14/W14)*V14)/1000</f>
        <v>7.8E-2</v>
      </c>
      <c r="Q14" s="272">
        <f>O14*X14/1000</f>
        <v>1.8720000000000001E-2</v>
      </c>
      <c r="R14" s="246"/>
      <c r="S14" s="246"/>
      <c r="T14" s="239">
        <v>480</v>
      </c>
      <c r="U14" s="246"/>
      <c r="V14" s="246">
        <v>13</v>
      </c>
      <c r="W14" s="246">
        <v>80</v>
      </c>
      <c r="X14" s="246">
        <v>3.9E-2</v>
      </c>
      <c r="Y14" s="255"/>
    </row>
    <row r="15" spans="1:25" s="237" customFormat="1" ht="15.75" x14ac:dyDescent="0.25">
      <c r="A15" s="256"/>
      <c r="B15" s="251"/>
      <c r="C15" s="250" t="s">
        <v>29</v>
      </c>
      <c r="D15" s="240"/>
      <c r="E15" s="252"/>
      <c r="F15" s="252"/>
      <c r="G15" s="252"/>
      <c r="H15" s="252"/>
      <c r="I15" s="252"/>
      <c r="J15" s="250">
        <f>SUM(J14)</f>
        <v>480</v>
      </c>
      <c r="K15" s="250">
        <f>SUM(K14)</f>
        <v>480</v>
      </c>
      <c r="L15" s="252"/>
      <c r="M15" s="252"/>
      <c r="N15" s="250">
        <f>SUM(N14)</f>
        <v>480</v>
      </c>
      <c r="O15" s="250">
        <f>SUM(O14)</f>
        <v>480</v>
      </c>
      <c r="P15" s="273">
        <f>SUM(P14)</f>
        <v>7.8E-2</v>
      </c>
      <c r="Q15" s="273">
        <f>SUM(Q14)</f>
        <v>1.8720000000000001E-2</v>
      </c>
      <c r="R15" s="249"/>
      <c r="S15" s="249"/>
      <c r="T15" s="240"/>
      <c r="U15" s="249"/>
      <c r="V15" s="249"/>
      <c r="W15" s="249"/>
      <c r="X15" s="249"/>
      <c r="Y15" s="257"/>
    </row>
    <row r="16" spans="1:25" s="236" customFormat="1" ht="15.75" x14ac:dyDescent="0.25">
      <c r="A16" s="253">
        <v>4</v>
      </c>
      <c r="B16" s="243" t="s">
        <v>236</v>
      </c>
      <c r="C16" s="244" t="s">
        <v>237</v>
      </c>
      <c r="D16" s="239" t="s">
        <v>232</v>
      </c>
      <c r="E16" s="245">
        <v>1</v>
      </c>
      <c r="F16" s="245">
        <v>57</v>
      </c>
      <c r="G16" s="245">
        <v>10</v>
      </c>
      <c r="H16" s="245" t="s">
        <v>233</v>
      </c>
      <c r="I16" s="245" t="s">
        <v>233</v>
      </c>
      <c r="J16" s="544">
        <v>34</v>
      </c>
      <c r="K16" s="544">
        <v>34</v>
      </c>
      <c r="L16" s="245" t="s">
        <v>233</v>
      </c>
      <c r="M16" s="245" t="s">
        <v>233</v>
      </c>
      <c r="N16" s="544">
        <v>34</v>
      </c>
      <c r="O16" s="544">
        <v>34</v>
      </c>
      <c r="P16" s="272">
        <f>SUM((O16/W16)*V16)/1000</f>
        <v>0.1275</v>
      </c>
      <c r="Q16" s="272">
        <f>O16*X16/1000</f>
        <v>0.12240000000000001</v>
      </c>
      <c r="R16" s="246"/>
      <c r="S16" s="246"/>
      <c r="T16" s="239"/>
      <c r="U16" s="239">
        <v>34</v>
      </c>
      <c r="V16" s="246">
        <v>15</v>
      </c>
      <c r="W16" s="246">
        <v>4</v>
      </c>
      <c r="X16" s="246">
        <v>3.6</v>
      </c>
      <c r="Y16" s="255"/>
    </row>
    <row r="17" spans="1:25" s="237" customFormat="1" ht="15.75" x14ac:dyDescent="0.25">
      <c r="A17" s="256"/>
      <c r="B17" s="251"/>
      <c r="C17" s="250" t="s">
        <v>29</v>
      </c>
      <c r="D17" s="240"/>
      <c r="E17" s="252"/>
      <c r="F17" s="252"/>
      <c r="G17" s="252"/>
      <c r="H17" s="252"/>
      <c r="I17" s="252"/>
      <c r="J17" s="250">
        <f>SUM(J16)</f>
        <v>34</v>
      </c>
      <c r="K17" s="250">
        <f>SUM(K16)</f>
        <v>34</v>
      </c>
      <c r="L17" s="252"/>
      <c r="M17" s="252"/>
      <c r="N17" s="250">
        <f>SUM(N16)</f>
        <v>34</v>
      </c>
      <c r="O17" s="250">
        <f>SUM(O16)</f>
        <v>34</v>
      </c>
      <c r="P17" s="273">
        <f>SUM(P16)</f>
        <v>0.1275</v>
      </c>
      <c r="Q17" s="273">
        <f>SUM(Q16)</f>
        <v>0.12240000000000001</v>
      </c>
      <c r="R17" s="249"/>
      <c r="S17" s="249"/>
      <c r="T17" s="240"/>
      <c r="U17" s="240"/>
      <c r="V17" s="249"/>
      <c r="W17" s="249"/>
      <c r="X17" s="249"/>
      <c r="Y17" s="257"/>
    </row>
    <row r="18" spans="1:25" s="236" customFormat="1" ht="15.75" x14ac:dyDescent="0.25">
      <c r="A18" s="253">
        <v>5</v>
      </c>
      <c r="B18" s="243" t="s">
        <v>238</v>
      </c>
      <c r="C18" s="244" t="s">
        <v>239</v>
      </c>
      <c r="D18" s="239" t="s">
        <v>232</v>
      </c>
      <c r="E18" s="245">
        <v>1</v>
      </c>
      <c r="F18" s="245">
        <v>57</v>
      </c>
      <c r="G18" s="245">
        <v>10</v>
      </c>
      <c r="H18" s="245" t="s">
        <v>233</v>
      </c>
      <c r="I18" s="245" t="s">
        <v>233</v>
      </c>
      <c r="J18" s="544">
        <v>80</v>
      </c>
      <c r="K18" s="544">
        <v>80</v>
      </c>
      <c r="L18" s="245" t="s">
        <v>233</v>
      </c>
      <c r="M18" s="245" t="s">
        <v>233</v>
      </c>
      <c r="N18" s="544">
        <v>80</v>
      </c>
      <c r="O18" s="544">
        <v>80</v>
      </c>
      <c r="P18" s="272">
        <f>SUM((O18/W18)*V18)/1000</f>
        <v>0.34</v>
      </c>
      <c r="Q18" s="272">
        <f>O18*X18/1000</f>
        <v>0.20799999999999999</v>
      </c>
      <c r="R18" s="246"/>
      <c r="S18" s="246"/>
      <c r="T18" s="239"/>
      <c r="U18" s="239">
        <v>80</v>
      </c>
      <c r="V18" s="246">
        <v>17</v>
      </c>
      <c r="W18" s="246">
        <v>4</v>
      </c>
      <c r="X18" s="246">
        <v>2.6</v>
      </c>
      <c r="Y18" s="255"/>
    </row>
    <row r="19" spans="1:25" s="237" customFormat="1" ht="15.75" x14ac:dyDescent="0.25">
      <c r="A19" s="256"/>
      <c r="B19" s="240"/>
      <c r="C19" s="247" t="s">
        <v>29</v>
      </c>
      <c r="D19" s="240"/>
      <c r="E19" s="240"/>
      <c r="F19" s="240"/>
      <c r="G19" s="240"/>
      <c r="H19" s="240"/>
      <c r="I19" s="248"/>
      <c r="J19" s="250">
        <f>SUM(J18)</f>
        <v>80</v>
      </c>
      <c r="K19" s="250">
        <f>SUM(K18)</f>
        <v>80</v>
      </c>
      <c r="L19" s="240"/>
      <c r="M19" s="240"/>
      <c r="N19" s="250">
        <f>SUM(N18)</f>
        <v>80</v>
      </c>
      <c r="O19" s="250">
        <f>SUM(O18)</f>
        <v>80</v>
      </c>
      <c r="P19" s="273">
        <f>SUM(P18)</f>
        <v>0.34</v>
      </c>
      <c r="Q19" s="273">
        <f>SUM(Q18)</f>
        <v>0.20799999999999999</v>
      </c>
      <c r="R19" s="249"/>
      <c r="S19" s="249"/>
      <c r="T19" s="249"/>
      <c r="U19" s="249"/>
      <c r="V19" s="249"/>
      <c r="W19" s="249"/>
      <c r="X19" s="249"/>
      <c r="Y19" s="257"/>
    </row>
    <row r="20" spans="1:25" s="238" customFormat="1" ht="19.5" thickBot="1" x14ac:dyDescent="0.35">
      <c r="A20" s="258"/>
      <c r="B20" s="259"/>
      <c r="C20" s="260" t="s">
        <v>29</v>
      </c>
      <c r="D20" s="261"/>
      <c r="E20" s="261"/>
      <c r="F20" s="261"/>
      <c r="G20" s="261"/>
      <c r="H20" s="261"/>
      <c r="I20" s="262"/>
      <c r="J20" s="262"/>
      <c r="K20" s="262"/>
      <c r="L20" s="262"/>
      <c r="M20" s="262"/>
      <c r="N20" s="262"/>
      <c r="O20" s="262"/>
      <c r="P20" s="263">
        <f>SUM(P12:P19)/2</f>
        <v>0.58750000000000002</v>
      </c>
      <c r="Q20" s="263">
        <f>SUM(Q12:Q19)/2</f>
        <v>0.36519999999999997</v>
      </c>
      <c r="R20" s="264"/>
      <c r="S20" s="264"/>
      <c r="T20" s="264"/>
      <c r="U20" s="264"/>
      <c r="V20" s="264"/>
      <c r="W20" s="264"/>
      <c r="X20" s="264"/>
      <c r="Y20" s="265"/>
    </row>
  </sheetData>
  <mergeCells count="23">
    <mergeCell ref="A2:A6"/>
    <mergeCell ref="B2:B6"/>
    <mergeCell ref="C2:C6"/>
    <mergeCell ref="D2:D6"/>
    <mergeCell ref="E2:E6"/>
    <mergeCell ref="F2:F6"/>
    <mergeCell ref="G2:G6"/>
    <mergeCell ref="H2:K4"/>
    <mergeCell ref="L2:Q4"/>
    <mergeCell ref="R2:R6"/>
    <mergeCell ref="H5:K5"/>
    <mergeCell ref="L5:O5"/>
    <mergeCell ref="P5:P6"/>
    <mergeCell ref="Q5:Q6"/>
    <mergeCell ref="S2:S6"/>
    <mergeCell ref="T2:U4"/>
    <mergeCell ref="V2:W4"/>
    <mergeCell ref="X2:X6"/>
    <mergeCell ref="Y2:Y6"/>
    <mergeCell ref="T5:T6"/>
    <mergeCell ref="U5:U6"/>
    <mergeCell ref="V5:V6"/>
    <mergeCell ref="W5:W6"/>
  </mergeCells>
  <pageMargins left="0.70866141732283472" right="0.70866141732283472" top="0.74803149606299213" bottom="0.74803149606299213" header="0.31496062992125984" footer="0.31496062992125984"/>
  <pageSetup paperSize="9" scale="90" firstPageNumber="73" pageOrder="overThenDown" orientation="landscape" useFirstPageNumber="1" r:id="rId1"/>
  <headerFooter>
    <oddFooter>&amp;LИнж.БП-СКСО-Утил. доп&amp;CСписък № 7 излишни ОБВВПИ към 01.01.2025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1"/>
  <sheetViews>
    <sheetView zoomScaleNormal="100" zoomScaleSheetLayoutView="100" workbookViewId="0">
      <selection activeCell="D19" sqref="D19"/>
    </sheetView>
  </sheetViews>
  <sheetFormatPr defaultColWidth="9.140625" defaultRowHeight="15" x14ac:dyDescent="0.25"/>
  <cols>
    <col min="1" max="1" width="3.5703125" style="274" customWidth="1"/>
    <col min="2" max="2" width="11" style="274" customWidth="1"/>
    <col min="3" max="3" width="43.85546875" style="274" customWidth="1"/>
    <col min="4" max="4" width="4.85546875" style="274" customWidth="1"/>
    <col min="5" max="5" width="5" style="274" customWidth="1"/>
    <col min="6" max="7" width="5.5703125" style="274" customWidth="1"/>
    <col min="8" max="8" width="5.7109375" style="274" customWidth="1"/>
    <col min="9" max="10" width="6.28515625" style="274" customWidth="1"/>
    <col min="11" max="11" width="8.28515625" style="274" customWidth="1"/>
    <col min="12" max="12" width="6.42578125" style="274" customWidth="1"/>
    <col min="13" max="13" width="6.28515625" style="274" customWidth="1"/>
    <col min="14" max="14" width="6.5703125" style="274" customWidth="1"/>
    <col min="15" max="15" width="8.5703125" style="274" customWidth="1"/>
    <col min="16" max="16" width="7.140625" style="274" customWidth="1"/>
    <col min="17" max="17" width="7.85546875" style="274" customWidth="1"/>
    <col min="18" max="18" width="8.42578125" style="274" customWidth="1"/>
    <col min="19" max="19" width="6.140625" style="274" customWidth="1"/>
    <col min="20" max="20" width="6.42578125" style="274" customWidth="1"/>
    <col min="21" max="21" width="7" style="274" customWidth="1"/>
    <col min="22" max="22" width="6.42578125" style="274" customWidth="1"/>
    <col min="23" max="23" width="6" style="274" customWidth="1"/>
    <col min="24" max="24" width="7" style="274" customWidth="1"/>
    <col min="25" max="25" width="4.85546875" style="274" customWidth="1"/>
    <col min="26" max="16384" width="9.140625" style="275"/>
  </cols>
  <sheetData>
    <row r="1" spans="1:25" ht="13.5" customHeight="1" x14ac:dyDescent="0.25">
      <c r="A1" s="565" t="s">
        <v>0</v>
      </c>
      <c r="B1" s="568" t="s">
        <v>142</v>
      </c>
      <c r="C1" s="571" t="s">
        <v>143</v>
      </c>
      <c r="D1" s="574" t="s">
        <v>1</v>
      </c>
      <c r="E1" s="574" t="s">
        <v>2</v>
      </c>
      <c r="F1" s="577" t="s">
        <v>3</v>
      </c>
      <c r="G1" s="577" t="s">
        <v>4</v>
      </c>
      <c r="H1" s="580" t="s">
        <v>267</v>
      </c>
      <c r="I1" s="580"/>
      <c r="J1" s="580"/>
      <c r="K1" s="580"/>
      <c r="L1" s="582" t="s">
        <v>6</v>
      </c>
      <c r="M1" s="582"/>
      <c r="N1" s="582"/>
      <c r="O1" s="582"/>
      <c r="P1" s="582"/>
      <c r="Q1" s="582"/>
      <c r="R1" s="574" t="s">
        <v>7</v>
      </c>
      <c r="S1" s="574" t="s">
        <v>8</v>
      </c>
      <c r="T1" s="587" t="s">
        <v>52</v>
      </c>
      <c r="U1" s="587"/>
      <c r="V1" s="587" t="s">
        <v>31</v>
      </c>
      <c r="W1" s="587"/>
      <c r="X1" s="589" t="s">
        <v>11</v>
      </c>
      <c r="Y1" s="592" t="s">
        <v>12</v>
      </c>
    </row>
    <row r="2" spans="1:25" ht="13.5" customHeight="1" x14ac:dyDescent="0.25">
      <c r="A2" s="566"/>
      <c r="B2" s="569"/>
      <c r="C2" s="572"/>
      <c r="D2" s="575"/>
      <c r="E2" s="575"/>
      <c r="F2" s="578"/>
      <c r="G2" s="578"/>
      <c r="H2" s="581"/>
      <c r="I2" s="581"/>
      <c r="J2" s="581"/>
      <c r="K2" s="581"/>
      <c r="L2" s="583"/>
      <c r="M2" s="583"/>
      <c r="N2" s="583"/>
      <c r="O2" s="583"/>
      <c r="P2" s="583"/>
      <c r="Q2" s="583"/>
      <c r="R2" s="575"/>
      <c r="S2" s="575"/>
      <c r="T2" s="588"/>
      <c r="U2" s="588"/>
      <c r="V2" s="588"/>
      <c r="W2" s="588"/>
      <c r="X2" s="590"/>
      <c r="Y2" s="593"/>
    </row>
    <row r="3" spans="1:25" ht="13.5" customHeight="1" x14ac:dyDescent="0.25">
      <c r="A3" s="566"/>
      <c r="B3" s="569"/>
      <c r="C3" s="572"/>
      <c r="D3" s="575"/>
      <c r="E3" s="575"/>
      <c r="F3" s="578"/>
      <c r="G3" s="578"/>
      <c r="H3" s="581"/>
      <c r="I3" s="581"/>
      <c r="J3" s="581"/>
      <c r="K3" s="581"/>
      <c r="L3" s="583"/>
      <c r="M3" s="583"/>
      <c r="N3" s="583"/>
      <c r="O3" s="583"/>
      <c r="P3" s="583"/>
      <c r="Q3" s="583"/>
      <c r="R3" s="575"/>
      <c r="S3" s="575"/>
      <c r="T3" s="588"/>
      <c r="U3" s="588"/>
      <c r="V3" s="588"/>
      <c r="W3" s="588"/>
      <c r="X3" s="590"/>
      <c r="Y3" s="593"/>
    </row>
    <row r="4" spans="1:25" ht="28.5" customHeight="1" x14ac:dyDescent="0.25">
      <c r="A4" s="566"/>
      <c r="B4" s="569"/>
      <c r="C4" s="572"/>
      <c r="D4" s="575"/>
      <c r="E4" s="575"/>
      <c r="F4" s="578"/>
      <c r="G4" s="578"/>
      <c r="H4" s="584" t="s">
        <v>144</v>
      </c>
      <c r="I4" s="584"/>
      <c r="J4" s="584"/>
      <c r="K4" s="584"/>
      <c r="L4" s="584" t="s">
        <v>144</v>
      </c>
      <c r="M4" s="584"/>
      <c r="N4" s="584"/>
      <c r="O4" s="584"/>
      <c r="P4" s="585" t="s">
        <v>145</v>
      </c>
      <c r="Q4" s="585" t="s">
        <v>146</v>
      </c>
      <c r="R4" s="575"/>
      <c r="S4" s="575"/>
      <c r="T4" s="595" t="s">
        <v>15</v>
      </c>
      <c r="U4" s="597" t="s">
        <v>16</v>
      </c>
      <c r="V4" s="599" t="s">
        <v>17</v>
      </c>
      <c r="W4" s="595" t="s">
        <v>18</v>
      </c>
      <c r="X4" s="590"/>
      <c r="Y4" s="593"/>
    </row>
    <row r="5" spans="1:25" ht="61.5" customHeight="1" thickBot="1" x14ac:dyDescent="0.3">
      <c r="A5" s="567"/>
      <c r="B5" s="570"/>
      <c r="C5" s="573"/>
      <c r="D5" s="576"/>
      <c r="E5" s="576"/>
      <c r="F5" s="579"/>
      <c r="G5" s="579"/>
      <c r="H5" s="508" t="s">
        <v>23</v>
      </c>
      <c r="I5" s="508" t="s">
        <v>24</v>
      </c>
      <c r="J5" s="508" t="s">
        <v>25</v>
      </c>
      <c r="K5" s="508" t="s">
        <v>26</v>
      </c>
      <c r="L5" s="508" t="s">
        <v>23</v>
      </c>
      <c r="M5" s="508" t="s">
        <v>24</v>
      </c>
      <c r="N5" s="508" t="s">
        <v>25</v>
      </c>
      <c r="O5" s="508" t="s">
        <v>26</v>
      </c>
      <c r="P5" s="586"/>
      <c r="Q5" s="586"/>
      <c r="R5" s="576"/>
      <c r="S5" s="576"/>
      <c r="T5" s="596"/>
      <c r="U5" s="598"/>
      <c r="V5" s="600"/>
      <c r="W5" s="596"/>
      <c r="X5" s="591"/>
      <c r="Y5" s="594"/>
    </row>
    <row r="6" spans="1:25" ht="13.5" customHeight="1" thickBot="1" x14ac:dyDescent="0.3">
      <c r="A6" s="514">
        <v>1</v>
      </c>
      <c r="B6" s="515">
        <v>2</v>
      </c>
      <c r="C6" s="516">
        <v>3</v>
      </c>
      <c r="D6" s="516">
        <v>4</v>
      </c>
      <c r="E6" s="516">
        <v>5</v>
      </c>
      <c r="F6" s="517">
        <v>6</v>
      </c>
      <c r="G6" s="516">
        <v>7</v>
      </c>
      <c r="H6" s="517">
        <v>8</v>
      </c>
      <c r="I6" s="516">
        <v>9</v>
      </c>
      <c r="J6" s="515">
        <v>10</v>
      </c>
      <c r="K6" s="516">
        <v>11</v>
      </c>
      <c r="L6" s="515">
        <v>12</v>
      </c>
      <c r="M6" s="516">
        <v>13</v>
      </c>
      <c r="N6" s="516">
        <v>14</v>
      </c>
      <c r="O6" s="516">
        <v>15</v>
      </c>
      <c r="P6" s="518">
        <v>16</v>
      </c>
      <c r="Q6" s="519">
        <v>17</v>
      </c>
      <c r="R6" s="515">
        <v>18</v>
      </c>
      <c r="S6" s="516">
        <v>19</v>
      </c>
      <c r="T6" s="516">
        <v>20</v>
      </c>
      <c r="U6" s="516">
        <v>21</v>
      </c>
      <c r="V6" s="517">
        <v>22</v>
      </c>
      <c r="W6" s="516">
        <v>23</v>
      </c>
      <c r="X6" s="520">
        <v>24</v>
      </c>
      <c r="Y6" s="521">
        <v>25</v>
      </c>
    </row>
    <row r="7" spans="1:25" s="276" customFormat="1" ht="15.75" x14ac:dyDescent="0.25">
      <c r="A7" s="442"/>
      <c r="B7" s="285"/>
      <c r="C7" s="286" t="s">
        <v>147</v>
      </c>
      <c r="D7" s="443"/>
      <c r="E7" s="444"/>
      <c r="F7" s="444"/>
      <c r="G7" s="445"/>
      <c r="H7" s="287"/>
      <c r="I7" s="288"/>
      <c r="J7" s="289"/>
      <c r="K7" s="288"/>
      <c r="L7" s="287"/>
      <c r="M7" s="288"/>
      <c r="N7" s="289"/>
      <c r="O7" s="287"/>
      <c r="P7" s="290"/>
      <c r="Q7" s="291"/>
      <c r="R7" s="443"/>
      <c r="S7" s="444"/>
      <c r="T7" s="290"/>
      <c r="U7" s="290"/>
      <c r="V7" s="290"/>
      <c r="W7" s="290"/>
      <c r="X7" s="446"/>
      <c r="Y7" s="447"/>
    </row>
    <row r="8" spans="1:25" s="277" customFormat="1" ht="19.5" customHeight="1" x14ac:dyDescent="0.25">
      <c r="A8" s="425"/>
      <c r="B8" s="88"/>
      <c r="C8" s="75" t="s">
        <v>241</v>
      </c>
      <c r="D8" s="88"/>
      <c r="E8" s="88"/>
      <c r="F8" s="88"/>
      <c r="G8" s="88"/>
      <c r="H8" s="88"/>
      <c r="I8" s="88"/>
      <c r="J8" s="88"/>
      <c r="K8" s="88"/>
      <c r="L8" s="292"/>
      <c r="M8" s="292"/>
      <c r="N8" s="292"/>
      <c r="O8" s="293"/>
      <c r="P8" s="294"/>
      <c r="Q8" s="295"/>
      <c r="R8" s="88"/>
      <c r="S8" s="295"/>
      <c r="T8" s="295"/>
      <c r="U8" s="295"/>
      <c r="V8" s="296"/>
      <c r="W8" s="295"/>
      <c r="X8" s="295"/>
      <c r="Y8" s="426"/>
    </row>
    <row r="9" spans="1:25" s="277" customFormat="1" ht="19.5" customHeight="1" x14ac:dyDescent="0.25">
      <c r="A9" s="425"/>
      <c r="B9" s="88"/>
      <c r="C9" s="297" t="s">
        <v>30</v>
      </c>
      <c r="D9" s="88"/>
      <c r="E9" s="88"/>
      <c r="F9" s="88"/>
      <c r="G9" s="88"/>
      <c r="H9" s="88"/>
      <c r="I9" s="88"/>
      <c r="J9" s="88"/>
      <c r="K9" s="88"/>
      <c r="L9" s="292"/>
      <c r="M9" s="292"/>
      <c r="N9" s="292"/>
      <c r="O9" s="293"/>
      <c r="P9" s="294"/>
      <c r="Q9" s="295"/>
      <c r="R9" s="88"/>
      <c r="S9" s="295"/>
      <c r="T9" s="295"/>
      <c r="U9" s="295"/>
      <c r="V9" s="296"/>
      <c r="W9" s="295"/>
      <c r="X9" s="295"/>
      <c r="Y9" s="426"/>
    </row>
    <row r="10" spans="1:25" s="277" customFormat="1" ht="19.5" customHeight="1" x14ac:dyDescent="0.25">
      <c r="A10" s="425"/>
      <c r="B10" s="88"/>
      <c r="C10" s="81" t="s">
        <v>242</v>
      </c>
      <c r="D10" s="88"/>
      <c r="E10" s="88"/>
      <c r="F10" s="88"/>
      <c r="G10" s="88"/>
      <c r="H10" s="88"/>
      <c r="I10" s="88"/>
      <c r="J10" s="88"/>
      <c r="K10" s="8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427"/>
    </row>
    <row r="11" spans="1:25" s="277" customFormat="1" ht="33" customHeight="1" x14ac:dyDescent="0.25">
      <c r="A11" s="428"/>
      <c r="B11" s="88" t="s">
        <v>243</v>
      </c>
      <c r="C11" s="299" t="s">
        <v>244</v>
      </c>
      <c r="D11" s="88" t="s">
        <v>28</v>
      </c>
      <c r="E11" s="88">
        <v>9</v>
      </c>
      <c r="F11" s="88">
        <v>86</v>
      </c>
      <c r="G11" s="88">
        <v>121</v>
      </c>
      <c r="H11" s="88" t="s">
        <v>233</v>
      </c>
      <c r="I11" s="88" t="s">
        <v>233</v>
      </c>
      <c r="J11" s="295">
        <v>1</v>
      </c>
      <c r="K11" s="295">
        <v>1</v>
      </c>
      <c r="L11" s="295" t="s">
        <v>233</v>
      </c>
      <c r="M11" s="295" t="s">
        <v>233</v>
      </c>
      <c r="N11" s="295">
        <v>1</v>
      </c>
      <c r="O11" s="295">
        <v>1</v>
      </c>
      <c r="P11" s="305">
        <f t="shared" ref="P11:P26" si="0">(O11*V11)/1000</f>
        <v>8.0000000000000002E-3</v>
      </c>
      <c r="Q11" s="305">
        <f t="shared" ref="Q11:Q26" si="1">(O11*X11)/1000</f>
        <v>8.0000000000000002E-3</v>
      </c>
      <c r="R11" s="88" t="s">
        <v>233</v>
      </c>
      <c r="S11" s="546" t="s">
        <v>245</v>
      </c>
      <c r="T11" s="88">
        <v>1</v>
      </c>
      <c r="U11" s="300">
        <v>1</v>
      </c>
      <c r="V11" s="301">
        <v>8</v>
      </c>
      <c r="W11" s="302" t="s">
        <v>233</v>
      </c>
      <c r="X11" s="301">
        <v>8</v>
      </c>
      <c r="Y11" s="426"/>
    </row>
    <row r="12" spans="1:25" s="277" customFormat="1" ht="15.75" customHeight="1" x14ac:dyDescent="0.25">
      <c r="A12" s="428"/>
      <c r="B12" s="88"/>
      <c r="C12" s="424" t="s">
        <v>29</v>
      </c>
      <c r="D12" s="418"/>
      <c r="E12" s="418"/>
      <c r="F12" s="418"/>
      <c r="G12" s="418"/>
      <c r="H12" s="418"/>
      <c r="I12" s="418"/>
      <c r="J12" s="419">
        <f>SUM(J11)</f>
        <v>1</v>
      </c>
      <c r="K12" s="419">
        <f>SUM(K11)</f>
        <v>1</v>
      </c>
      <c r="L12" s="419"/>
      <c r="M12" s="419"/>
      <c r="N12" s="419">
        <f>SUM(N11)</f>
        <v>1</v>
      </c>
      <c r="O12" s="419">
        <f>SUM(O11)</f>
        <v>1</v>
      </c>
      <c r="P12" s="420">
        <f>SUM(P11)</f>
        <v>8.0000000000000002E-3</v>
      </c>
      <c r="Q12" s="420">
        <f>SUM(Q11)</f>
        <v>8.0000000000000002E-3</v>
      </c>
      <c r="R12" s="418"/>
      <c r="S12" s="418"/>
      <c r="T12" s="418"/>
      <c r="U12" s="421"/>
      <c r="V12" s="422"/>
      <c r="W12" s="423"/>
      <c r="X12" s="422"/>
      <c r="Y12" s="426"/>
    </row>
    <row r="13" spans="1:25" s="277" customFormat="1" ht="15.75" customHeight="1" x14ac:dyDescent="0.25">
      <c r="A13" s="428"/>
      <c r="B13" s="88" t="s">
        <v>246</v>
      </c>
      <c r="C13" s="299" t="s">
        <v>247</v>
      </c>
      <c r="D13" s="88" t="s">
        <v>28</v>
      </c>
      <c r="E13" s="88">
        <v>3</v>
      </c>
      <c r="F13" s="88">
        <v>68</v>
      </c>
      <c r="G13" s="88" t="s">
        <v>248</v>
      </c>
      <c r="H13" s="88" t="s">
        <v>233</v>
      </c>
      <c r="I13" s="88" t="s">
        <v>233</v>
      </c>
      <c r="J13" s="295">
        <v>2</v>
      </c>
      <c r="K13" s="295">
        <v>2</v>
      </c>
      <c r="L13" s="295" t="s">
        <v>233</v>
      </c>
      <c r="M13" s="295" t="s">
        <v>233</v>
      </c>
      <c r="N13" s="295">
        <v>2</v>
      </c>
      <c r="O13" s="295">
        <v>2</v>
      </c>
      <c r="P13" s="305">
        <f t="shared" si="0"/>
        <v>6.4000000000000005E-4</v>
      </c>
      <c r="Q13" s="305">
        <f t="shared" si="1"/>
        <v>6.4000000000000005E-4</v>
      </c>
      <c r="R13" s="88" t="s">
        <v>34</v>
      </c>
      <c r="S13" s="88" t="s">
        <v>233</v>
      </c>
      <c r="T13" s="88" t="s">
        <v>233</v>
      </c>
      <c r="U13" s="300">
        <v>2</v>
      </c>
      <c r="V13" s="303">
        <v>0.32</v>
      </c>
      <c r="W13" s="302" t="s">
        <v>233</v>
      </c>
      <c r="X13" s="303">
        <v>0.32</v>
      </c>
      <c r="Y13" s="429"/>
    </row>
    <row r="14" spans="1:25" s="277" customFormat="1" ht="15.75" customHeight="1" x14ac:dyDescent="0.25">
      <c r="A14" s="428"/>
      <c r="B14" s="88"/>
      <c r="C14" s="424" t="s">
        <v>29</v>
      </c>
      <c r="D14" s="418"/>
      <c r="E14" s="418"/>
      <c r="F14" s="418"/>
      <c r="G14" s="418"/>
      <c r="H14" s="418"/>
      <c r="I14" s="418"/>
      <c r="J14" s="419">
        <f>SUM(J13)</f>
        <v>2</v>
      </c>
      <c r="K14" s="419">
        <f>SUM(K13)</f>
        <v>2</v>
      </c>
      <c r="L14" s="419"/>
      <c r="M14" s="419"/>
      <c r="N14" s="419">
        <f>SUM(N13)</f>
        <v>2</v>
      </c>
      <c r="O14" s="419">
        <f>SUM(O13)</f>
        <v>2</v>
      </c>
      <c r="P14" s="420">
        <f>SUM(P13)</f>
        <v>6.4000000000000005E-4</v>
      </c>
      <c r="Q14" s="420">
        <f>SUM(Q13)</f>
        <v>6.4000000000000005E-4</v>
      </c>
      <c r="R14" s="418"/>
      <c r="S14" s="418"/>
      <c r="T14" s="418"/>
      <c r="U14" s="421"/>
      <c r="V14" s="422"/>
      <c r="W14" s="423"/>
      <c r="X14" s="422"/>
      <c r="Y14" s="429"/>
    </row>
    <row r="15" spans="1:25" s="277" customFormat="1" ht="15.75" customHeight="1" x14ac:dyDescent="0.25">
      <c r="A15" s="428"/>
      <c r="B15" s="88" t="s">
        <v>249</v>
      </c>
      <c r="C15" s="299" t="s">
        <v>250</v>
      </c>
      <c r="D15" s="88" t="s">
        <v>28</v>
      </c>
      <c r="E15" s="88"/>
      <c r="F15" s="88"/>
      <c r="G15" s="88"/>
      <c r="H15" s="88" t="s">
        <v>233</v>
      </c>
      <c r="I15" s="88" t="s">
        <v>233</v>
      </c>
      <c r="J15" s="295">
        <v>8</v>
      </c>
      <c r="K15" s="295">
        <v>8</v>
      </c>
      <c r="L15" s="295" t="s">
        <v>233</v>
      </c>
      <c r="M15" s="295" t="s">
        <v>233</v>
      </c>
      <c r="N15" s="295">
        <v>8</v>
      </c>
      <c r="O15" s="295">
        <v>8</v>
      </c>
      <c r="P15" s="305">
        <f t="shared" si="0"/>
        <v>0.48</v>
      </c>
      <c r="Q15" s="305">
        <f t="shared" si="1"/>
        <v>0.28000000000000003</v>
      </c>
      <c r="R15" s="88" t="s">
        <v>233</v>
      </c>
      <c r="S15" s="88" t="s">
        <v>233</v>
      </c>
      <c r="T15" s="88"/>
      <c r="U15" s="300">
        <v>8</v>
      </c>
      <c r="V15" s="301">
        <v>60</v>
      </c>
      <c r="W15" s="302">
        <v>1</v>
      </c>
      <c r="X15" s="301">
        <v>35</v>
      </c>
      <c r="Y15" s="429"/>
    </row>
    <row r="16" spans="1:25" s="277" customFormat="1" ht="15.75" customHeight="1" x14ac:dyDescent="0.25">
      <c r="A16" s="428"/>
      <c r="B16" s="88"/>
      <c r="C16" s="424" t="s">
        <v>29</v>
      </c>
      <c r="D16" s="418"/>
      <c r="E16" s="418"/>
      <c r="F16" s="418"/>
      <c r="G16" s="418"/>
      <c r="H16" s="418"/>
      <c r="I16" s="418"/>
      <c r="J16" s="419">
        <f>SUM(J15)</f>
        <v>8</v>
      </c>
      <c r="K16" s="419">
        <f>SUM(K15)</f>
        <v>8</v>
      </c>
      <c r="L16" s="419"/>
      <c r="M16" s="419"/>
      <c r="N16" s="419">
        <f>SUM(N15)</f>
        <v>8</v>
      </c>
      <c r="O16" s="419">
        <f>SUM(O15)</f>
        <v>8</v>
      </c>
      <c r="P16" s="420">
        <f>SUM(P15)</f>
        <v>0.48</v>
      </c>
      <c r="Q16" s="420">
        <f>SUM(Q15)</f>
        <v>0.28000000000000003</v>
      </c>
      <c r="R16" s="418"/>
      <c r="S16" s="418"/>
      <c r="T16" s="418"/>
      <c r="U16" s="421"/>
      <c r="V16" s="422"/>
      <c r="W16" s="423"/>
      <c r="X16" s="422"/>
      <c r="Y16" s="429"/>
    </row>
    <row r="17" spans="1:25" s="277" customFormat="1" ht="15.75" customHeight="1" x14ac:dyDescent="0.25">
      <c r="A17" s="428"/>
      <c r="B17" s="88"/>
      <c r="C17" s="299" t="s">
        <v>254</v>
      </c>
      <c r="D17" s="88" t="s">
        <v>28</v>
      </c>
      <c r="E17" s="88">
        <v>4</v>
      </c>
      <c r="F17" s="88">
        <v>91</v>
      </c>
      <c r="G17" s="88">
        <v>0</v>
      </c>
      <c r="H17" s="88" t="s">
        <v>233</v>
      </c>
      <c r="I17" s="88" t="s">
        <v>233</v>
      </c>
      <c r="J17" s="295">
        <v>3</v>
      </c>
      <c r="K17" s="295">
        <v>3</v>
      </c>
      <c r="L17" s="295"/>
      <c r="M17" s="295"/>
      <c r="N17" s="295">
        <v>3</v>
      </c>
      <c r="O17" s="295">
        <v>3</v>
      </c>
      <c r="P17" s="305">
        <f t="shared" si="0"/>
        <v>1.17E-3</v>
      </c>
      <c r="Q17" s="305">
        <f t="shared" si="1"/>
        <v>1.17E-3</v>
      </c>
      <c r="R17" s="88" t="s">
        <v>233</v>
      </c>
      <c r="S17" s="88" t="s">
        <v>233</v>
      </c>
      <c r="T17" s="301" t="s">
        <v>233</v>
      </c>
      <c r="U17" s="88">
        <v>3</v>
      </c>
      <c r="V17" s="303">
        <v>0.39</v>
      </c>
      <c r="W17" s="301" t="s">
        <v>233</v>
      </c>
      <c r="X17" s="303">
        <v>0.39</v>
      </c>
      <c r="Y17" s="429"/>
    </row>
    <row r="18" spans="1:25" s="277" customFormat="1" ht="15.75" customHeight="1" x14ac:dyDescent="0.25">
      <c r="A18" s="428"/>
      <c r="B18" s="88"/>
      <c r="C18" s="424" t="s">
        <v>29</v>
      </c>
      <c r="D18" s="418"/>
      <c r="E18" s="418"/>
      <c r="F18" s="418"/>
      <c r="G18" s="418"/>
      <c r="H18" s="418"/>
      <c r="I18" s="418"/>
      <c r="J18" s="419">
        <f>SUM(J17)</f>
        <v>3</v>
      </c>
      <c r="K18" s="419">
        <f>SUM(K17)</f>
        <v>3</v>
      </c>
      <c r="L18" s="419"/>
      <c r="M18" s="419"/>
      <c r="N18" s="419">
        <f>SUM(N17)</f>
        <v>3</v>
      </c>
      <c r="O18" s="419">
        <f>SUM(O17)</f>
        <v>3</v>
      </c>
      <c r="P18" s="420">
        <f>SUM(P17)</f>
        <v>1.17E-3</v>
      </c>
      <c r="Q18" s="420">
        <f>SUM(Q17)</f>
        <v>1.17E-3</v>
      </c>
      <c r="R18" s="418"/>
      <c r="S18" s="418"/>
      <c r="T18" s="418"/>
      <c r="U18" s="421"/>
      <c r="V18" s="422"/>
      <c r="W18" s="423"/>
      <c r="X18" s="422"/>
      <c r="Y18" s="429"/>
    </row>
    <row r="19" spans="1:25" s="277" customFormat="1" ht="15.75" customHeight="1" x14ac:dyDescent="0.25">
      <c r="A19" s="428"/>
      <c r="B19" s="88" t="s">
        <v>233</v>
      </c>
      <c r="C19" s="299" t="s">
        <v>255</v>
      </c>
      <c r="D19" s="88" t="s">
        <v>204</v>
      </c>
      <c r="E19" s="88">
        <v>4</v>
      </c>
      <c r="F19" s="88">
        <v>91</v>
      </c>
      <c r="G19" s="88">
        <v>0</v>
      </c>
      <c r="H19" s="88" t="s">
        <v>233</v>
      </c>
      <c r="I19" s="88" t="s">
        <v>233</v>
      </c>
      <c r="J19" s="295">
        <v>1</v>
      </c>
      <c r="K19" s="295">
        <v>1</v>
      </c>
      <c r="L19" s="295" t="s">
        <v>233</v>
      </c>
      <c r="M19" s="295" t="s">
        <v>233</v>
      </c>
      <c r="N19" s="295">
        <v>1</v>
      </c>
      <c r="O19" s="295">
        <v>1</v>
      </c>
      <c r="P19" s="306">
        <f t="shared" si="0"/>
        <v>3.8999999999999999E-4</v>
      </c>
      <c r="Q19" s="306">
        <f t="shared" si="1"/>
        <v>3.8999999999999999E-4</v>
      </c>
      <c r="R19" s="88"/>
      <c r="S19" s="88"/>
      <c r="T19" s="301"/>
      <c r="U19" s="88"/>
      <c r="V19" s="303">
        <v>0.39</v>
      </c>
      <c r="W19" s="301" t="s">
        <v>233</v>
      </c>
      <c r="X19" s="303">
        <v>0.39</v>
      </c>
      <c r="Y19" s="429"/>
    </row>
    <row r="20" spans="1:25" s="277" customFormat="1" ht="15.75" customHeight="1" x14ac:dyDescent="0.25">
      <c r="A20" s="428"/>
      <c r="B20" s="88" t="s">
        <v>233</v>
      </c>
      <c r="C20" s="299" t="s">
        <v>255</v>
      </c>
      <c r="D20" s="88" t="s">
        <v>28</v>
      </c>
      <c r="E20" s="88">
        <v>6</v>
      </c>
      <c r="F20" s="88">
        <v>78</v>
      </c>
      <c r="G20" s="88">
        <v>0</v>
      </c>
      <c r="H20" s="88" t="s">
        <v>233</v>
      </c>
      <c r="I20" s="88" t="s">
        <v>233</v>
      </c>
      <c r="J20" s="295">
        <v>2</v>
      </c>
      <c r="K20" s="295">
        <v>2</v>
      </c>
      <c r="L20" s="295" t="s">
        <v>233</v>
      </c>
      <c r="M20" s="295" t="s">
        <v>233</v>
      </c>
      <c r="N20" s="295">
        <v>2</v>
      </c>
      <c r="O20" s="295">
        <v>2</v>
      </c>
      <c r="P20" s="305">
        <f t="shared" si="0"/>
        <v>7.7999999999999999E-4</v>
      </c>
      <c r="Q20" s="305">
        <f t="shared" si="1"/>
        <v>7.7999999999999999E-4</v>
      </c>
      <c r="R20" s="88" t="s">
        <v>233</v>
      </c>
      <c r="S20" s="88" t="s">
        <v>233</v>
      </c>
      <c r="T20" s="301" t="s">
        <v>233</v>
      </c>
      <c r="U20" s="88">
        <v>2</v>
      </c>
      <c r="V20" s="303">
        <v>0.39</v>
      </c>
      <c r="W20" s="301" t="s">
        <v>233</v>
      </c>
      <c r="X20" s="303">
        <v>0.39</v>
      </c>
      <c r="Y20" s="429"/>
    </row>
    <row r="21" spans="1:25" s="277" customFormat="1" ht="15.75" customHeight="1" x14ac:dyDescent="0.25">
      <c r="A21" s="428"/>
      <c r="B21" s="88" t="s">
        <v>233</v>
      </c>
      <c r="C21" s="299" t="s">
        <v>255</v>
      </c>
      <c r="D21" s="88" t="s">
        <v>28</v>
      </c>
      <c r="E21" s="88">
        <v>6</v>
      </c>
      <c r="F21" s="88">
        <v>77</v>
      </c>
      <c r="G21" s="88">
        <v>7</v>
      </c>
      <c r="H21" s="88" t="s">
        <v>233</v>
      </c>
      <c r="I21" s="88" t="s">
        <v>233</v>
      </c>
      <c r="J21" s="295">
        <v>2</v>
      </c>
      <c r="K21" s="295">
        <v>2</v>
      </c>
      <c r="L21" s="295" t="s">
        <v>233</v>
      </c>
      <c r="M21" s="295" t="s">
        <v>233</v>
      </c>
      <c r="N21" s="295">
        <v>2</v>
      </c>
      <c r="O21" s="295">
        <v>2</v>
      </c>
      <c r="P21" s="305">
        <f t="shared" si="0"/>
        <v>7.7999999999999999E-4</v>
      </c>
      <c r="Q21" s="305">
        <f t="shared" si="1"/>
        <v>7.7999999999999999E-4</v>
      </c>
      <c r="R21" s="88" t="s">
        <v>233</v>
      </c>
      <c r="S21" s="88" t="s">
        <v>233</v>
      </c>
      <c r="T21" s="301" t="s">
        <v>233</v>
      </c>
      <c r="U21" s="88">
        <v>2</v>
      </c>
      <c r="V21" s="303">
        <v>0.39</v>
      </c>
      <c r="W21" s="301" t="s">
        <v>233</v>
      </c>
      <c r="X21" s="303">
        <v>0.39</v>
      </c>
      <c r="Y21" s="429"/>
    </row>
    <row r="22" spans="1:25" s="277" customFormat="1" ht="15.75" customHeight="1" x14ac:dyDescent="0.25">
      <c r="A22" s="428"/>
      <c r="B22" s="88" t="s">
        <v>233</v>
      </c>
      <c r="C22" s="299" t="s">
        <v>255</v>
      </c>
      <c r="D22" s="88" t="s">
        <v>28</v>
      </c>
      <c r="E22" s="88">
        <v>8</v>
      </c>
      <c r="F22" s="88">
        <v>83</v>
      </c>
      <c r="G22" s="88">
        <v>0</v>
      </c>
      <c r="H22" s="88" t="s">
        <v>233</v>
      </c>
      <c r="I22" s="88" t="s">
        <v>233</v>
      </c>
      <c r="J22" s="295">
        <v>2</v>
      </c>
      <c r="K22" s="295">
        <v>2</v>
      </c>
      <c r="L22" s="295" t="s">
        <v>233</v>
      </c>
      <c r="M22" s="295" t="s">
        <v>233</v>
      </c>
      <c r="N22" s="295">
        <v>2</v>
      </c>
      <c r="O22" s="295">
        <v>2</v>
      </c>
      <c r="P22" s="305">
        <f t="shared" si="0"/>
        <v>7.7999999999999999E-4</v>
      </c>
      <c r="Q22" s="305">
        <f t="shared" si="1"/>
        <v>7.7999999999999999E-4</v>
      </c>
      <c r="R22" s="88" t="s">
        <v>233</v>
      </c>
      <c r="S22" s="88" t="s">
        <v>233</v>
      </c>
      <c r="T22" s="301" t="s">
        <v>233</v>
      </c>
      <c r="U22" s="88">
        <v>2</v>
      </c>
      <c r="V22" s="303">
        <v>0.39</v>
      </c>
      <c r="W22" s="301" t="s">
        <v>233</v>
      </c>
      <c r="X22" s="303">
        <v>0.39</v>
      </c>
      <c r="Y22" s="429"/>
    </row>
    <row r="23" spans="1:25" s="277" customFormat="1" ht="15.75" customHeight="1" x14ac:dyDescent="0.25">
      <c r="A23" s="428"/>
      <c r="B23" s="88"/>
      <c r="C23" s="424" t="s">
        <v>29</v>
      </c>
      <c r="D23" s="418"/>
      <c r="E23" s="418"/>
      <c r="F23" s="418"/>
      <c r="G23" s="418"/>
      <c r="H23" s="418"/>
      <c r="I23" s="418"/>
      <c r="J23" s="419">
        <f>SUM(J19:J22)</f>
        <v>7</v>
      </c>
      <c r="K23" s="419">
        <f>SUM(K19:K22)</f>
        <v>7</v>
      </c>
      <c r="L23" s="419"/>
      <c r="M23" s="419"/>
      <c r="N23" s="419">
        <f>SUM(N19:N22)</f>
        <v>7</v>
      </c>
      <c r="O23" s="419">
        <f>SUM(O19:O22)</f>
        <v>7</v>
      </c>
      <c r="P23" s="420">
        <f>SUM(P22)</f>
        <v>7.7999999999999999E-4</v>
      </c>
      <c r="Q23" s="420">
        <f>SUM(Q22)</f>
        <v>7.7999999999999999E-4</v>
      </c>
      <c r="R23" s="418"/>
      <c r="S23" s="418"/>
      <c r="T23" s="418"/>
      <c r="U23" s="421"/>
      <c r="V23" s="422"/>
      <c r="W23" s="423"/>
      <c r="X23" s="422"/>
      <c r="Y23" s="429"/>
    </row>
    <row r="24" spans="1:25" s="277" customFormat="1" ht="15.75" customHeight="1" x14ac:dyDescent="0.25">
      <c r="A24" s="428"/>
      <c r="B24" s="88" t="s">
        <v>233</v>
      </c>
      <c r="C24" s="299" t="s">
        <v>251</v>
      </c>
      <c r="D24" s="88" t="s">
        <v>28</v>
      </c>
      <c r="E24" s="88">
        <v>254</v>
      </c>
      <c r="F24" s="88">
        <v>28</v>
      </c>
      <c r="G24" s="88">
        <v>83</v>
      </c>
      <c r="H24" s="88" t="s">
        <v>233</v>
      </c>
      <c r="I24" s="88" t="s">
        <v>233</v>
      </c>
      <c r="J24" s="295">
        <v>6</v>
      </c>
      <c r="K24" s="295">
        <v>6</v>
      </c>
      <c r="L24" s="295" t="s">
        <v>233</v>
      </c>
      <c r="M24" s="295" t="s">
        <v>233</v>
      </c>
      <c r="N24" s="295">
        <v>6</v>
      </c>
      <c r="O24" s="295">
        <v>6</v>
      </c>
      <c r="P24" s="306">
        <f t="shared" si="0"/>
        <v>4.2000000000000002E-4</v>
      </c>
      <c r="Q24" s="306">
        <f t="shared" si="1"/>
        <v>4.2000000000000002E-4</v>
      </c>
      <c r="R24" s="88" t="s">
        <v>233</v>
      </c>
      <c r="S24" s="88" t="s">
        <v>233</v>
      </c>
      <c r="T24" s="301" t="s">
        <v>233</v>
      </c>
      <c r="U24" s="88">
        <v>6</v>
      </c>
      <c r="V24" s="304" t="s">
        <v>252</v>
      </c>
      <c r="W24" s="301" t="s">
        <v>233</v>
      </c>
      <c r="X24" s="304" t="s">
        <v>252</v>
      </c>
      <c r="Y24" s="429"/>
    </row>
    <row r="25" spans="1:25" s="277" customFormat="1" ht="15.75" customHeight="1" x14ac:dyDescent="0.25">
      <c r="A25" s="428"/>
      <c r="B25" s="88"/>
      <c r="C25" s="424" t="s">
        <v>29</v>
      </c>
      <c r="D25" s="418"/>
      <c r="E25" s="418"/>
      <c r="F25" s="418"/>
      <c r="G25" s="418"/>
      <c r="H25" s="418"/>
      <c r="I25" s="418"/>
      <c r="J25" s="419">
        <f>SUM(J24)</f>
        <v>6</v>
      </c>
      <c r="K25" s="419">
        <f>SUM(K24)</f>
        <v>6</v>
      </c>
      <c r="L25" s="419"/>
      <c r="M25" s="419"/>
      <c r="N25" s="419">
        <f>SUM(N24)</f>
        <v>6</v>
      </c>
      <c r="O25" s="419">
        <f>SUM(O24)</f>
        <v>6</v>
      </c>
      <c r="P25" s="420">
        <f>SUM(P24)</f>
        <v>4.2000000000000002E-4</v>
      </c>
      <c r="Q25" s="420">
        <f>SUM(Q24)</f>
        <v>4.2000000000000002E-4</v>
      </c>
      <c r="R25" s="418"/>
      <c r="S25" s="418"/>
      <c r="T25" s="418"/>
      <c r="U25" s="421"/>
      <c r="V25" s="422"/>
      <c r="W25" s="423"/>
      <c r="X25" s="422"/>
      <c r="Y25" s="429"/>
    </row>
    <row r="26" spans="1:25" s="277" customFormat="1" ht="15.75" customHeight="1" x14ac:dyDescent="0.25">
      <c r="A26" s="428"/>
      <c r="B26" s="88" t="s">
        <v>233</v>
      </c>
      <c r="C26" s="299" t="s">
        <v>253</v>
      </c>
      <c r="D26" s="88" t="s">
        <v>28</v>
      </c>
      <c r="E26" s="88"/>
      <c r="F26" s="88"/>
      <c r="G26" s="88"/>
      <c r="H26" s="88" t="s">
        <v>233</v>
      </c>
      <c r="I26" s="88" t="s">
        <v>233</v>
      </c>
      <c r="J26" s="295">
        <v>6</v>
      </c>
      <c r="K26" s="295">
        <v>6</v>
      </c>
      <c r="L26" s="295" t="s">
        <v>233</v>
      </c>
      <c r="M26" s="295" t="s">
        <v>233</v>
      </c>
      <c r="N26" s="295">
        <v>6</v>
      </c>
      <c r="O26" s="295">
        <v>6</v>
      </c>
      <c r="P26" s="305">
        <f t="shared" si="0"/>
        <v>1.0200000000000001E-3</v>
      </c>
      <c r="Q26" s="305">
        <f t="shared" si="1"/>
        <v>1.0200000000000001E-3</v>
      </c>
      <c r="R26" s="88" t="s">
        <v>233</v>
      </c>
      <c r="S26" s="88" t="s">
        <v>233</v>
      </c>
      <c r="T26" s="301" t="s">
        <v>233</v>
      </c>
      <c r="U26" s="88">
        <v>6</v>
      </c>
      <c r="V26" s="303">
        <v>0.17</v>
      </c>
      <c r="W26" s="301" t="s">
        <v>233</v>
      </c>
      <c r="X26" s="303">
        <v>0.17</v>
      </c>
      <c r="Y26" s="429"/>
    </row>
    <row r="27" spans="1:25" s="277" customFormat="1" ht="15.75" customHeight="1" x14ac:dyDescent="0.25">
      <c r="A27" s="428"/>
      <c r="B27" s="88"/>
      <c r="C27" s="424" t="s">
        <v>29</v>
      </c>
      <c r="D27" s="418"/>
      <c r="E27" s="418"/>
      <c r="F27" s="418"/>
      <c r="G27" s="418"/>
      <c r="H27" s="418"/>
      <c r="I27" s="418"/>
      <c r="J27" s="419">
        <f>SUM(J26)</f>
        <v>6</v>
      </c>
      <c r="K27" s="419">
        <f>SUM(K26)</f>
        <v>6</v>
      </c>
      <c r="L27" s="419"/>
      <c r="M27" s="419"/>
      <c r="N27" s="419">
        <f>SUM(N26)</f>
        <v>6</v>
      </c>
      <c r="O27" s="419">
        <f>SUM(O26)</f>
        <v>6</v>
      </c>
      <c r="P27" s="420">
        <f>SUM(P26)</f>
        <v>1.0200000000000001E-3</v>
      </c>
      <c r="Q27" s="420">
        <f>SUM(Q26)</f>
        <v>1.0200000000000001E-3</v>
      </c>
      <c r="R27" s="418"/>
      <c r="S27" s="418"/>
      <c r="T27" s="418"/>
      <c r="U27" s="421"/>
      <c r="V27" s="422"/>
      <c r="W27" s="423"/>
      <c r="X27" s="422"/>
      <c r="Y27" s="429"/>
    </row>
    <row r="28" spans="1:25" s="277" customFormat="1" ht="15.75" customHeight="1" thickBot="1" x14ac:dyDescent="0.3">
      <c r="A28" s="430"/>
      <c r="B28" s="431"/>
      <c r="C28" s="432" t="s">
        <v>29</v>
      </c>
      <c r="D28" s="433"/>
      <c r="E28" s="433"/>
      <c r="F28" s="433"/>
      <c r="G28" s="433"/>
      <c r="H28" s="434"/>
      <c r="I28" s="434"/>
      <c r="J28" s="435"/>
      <c r="K28" s="436"/>
      <c r="L28" s="434"/>
      <c r="M28" s="437"/>
      <c r="N28" s="435"/>
      <c r="O28" s="438"/>
      <c r="P28" s="439">
        <f>SUM(P11:P26)/2</f>
        <v>0.49249499999999996</v>
      </c>
      <c r="Q28" s="439">
        <f>SUM(Q11:Q26)/2</f>
        <v>0.292495</v>
      </c>
      <c r="R28" s="440"/>
      <c r="S28" s="440"/>
      <c r="T28" s="434"/>
      <c r="U28" s="434"/>
      <c r="V28" s="434"/>
      <c r="W28" s="434"/>
      <c r="X28" s="440"/>
      <c r="Y28" s="441"/>
    </row>
    <row r="30" spans="1:25" x14ac:dyDescent="0.25">
      <c r="A30" s="278"/>
      <c r="B30" s="278"/>
      <c r="C30" s="279"/>
      <c r="D30" s="280"/>
      <c r="E30" s="278"/>
      <c r="F30" s="278"/>
      <c r="G30" s="278"/>
      <c r="H30" s="281"/>
      <c r="I30" s="282"/>
      <c r="J30" s="283"/>
    </row>
    <row r="31" spans="1:25" x14ac:dyDescent="0.25">
      <c r="A31" s="284"/>
      <c r="B31" s="284"/>
      <c r="C31"/>
      <c r="D31" s="284"/>
      <c r="E31" s="284"/>
      <c r="F31" s="284"/>
      <c r="G31" s="284"/>
      <c r="H31" s="284"/>
      <c r="I31"/>
      <c r="J31" s="284"/>
    </row>
  </sheetData>
  <mergeCells count="23">
    <mergeCell ref="S1:S5"/>
    <mergeCell ref="A1:A5"/>
    <mergeCell ref="B1:B5"/>
    <mergeCell ref="C1:C5"/>
    <mergeCell ref="D1:D5"/>
    <mergeCell ref="E1:E5"/>
    <mergeCell ref="F1:F5"/>
    <mergeCell ref="G1:G5"/>
    <mergeCell ref="H1:K3"/>
    <mergeCell ref="L1:Q3"/>
    <mergeCell ref="R1:R5"/>
    <mergeCell ref="H4:K4"/>
    <mergeCell ref="L4:O4"/>
    <mergeCell ref="P4:P5"/>
    <mergeCell ref="Q4:Q5"/>
    <mergeCell ref="T1:U3"/>
    <mergeCell ref="V1:W3"/>
    <mergeCell ref="X1:X5"/>
    <mergeCell ref="Y1:Y5"/>
    <mergeCell ref="W4:W5"/>
    <mergeCell ref="T4:T5"/>
    <mergeCell ref="U4:U5"/>
    <mergeCell ref="V4:V5"/>
  </mergeCells>
  <pageMargins left="0.70866141732283472" right="0.70866141732283472" top="0.74803149606299213" bottom="0.74803149606299213" header="0.31496062992125984" footer="0.31496062992125984"/>
  <pageSetup paperSize="9" scale="90" firstPageNumber="75" pageOrder="overThenDown" orientation="landscape" useFirstPageNumber="1" r:id="rId1"/>
  <headerFooter>
    <oddFooter>&amp;LМорски БП-ВМС-Утил. доп&amp;CСписък № 7 излишни ОБВВПИ към 01.01.2025 г.&amp;R&amp;P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opLeftCell="A7" zoomScaleNormal="100" workbookViewId="0">
      <selection activeCell="F18" sqref="F18"/>
    </sheetView>
  </sheetViews>
  <sheetFormatPr defaultRowHeight="15" x14ac:dyDescent="0.25"/>
  <cols>
    <col min="1" max="1" width="4.85546875" customWidth="1"/>
    <col min="2" max="2" width="8.5703125" customWidth="1"/>
    <col min="3" max="3" width="44.28515625" customWidth="1"/>
    <col min="4" max="5" width="5.140625" customWidth="1"/>
    <col min="6" max="6" width="4.7109375" customWidth="1"/>
    <col min="7" max="7" width="4.140625" customWidth="1"/>
    <col min="8" max="8" width="6.85546875" customWidth="1"/>
    <col min="9" max="9" width="4.85546875" customWidth="1"/>
    <col min="10" max="10" width="4.5703125" customWidth="1"/>
    <col min="11" max="11" width="7.140625" customWidth="1"/>
    <col min="12" max="12" width="5.85546875" customWidth="1"/>
    <col min="13" max="13" width="4.85546875" customWidth="1"/>
    <col min="14" max="14" width="6" customWidth="1"/>
    <col min="15" max="15" width="6.7109375" customWidth="1"/>
    <col min="16" max="16" width="6.5703125" customWidth="1"/>
    <col min="17" max="17" width="5" customWidth="1"/>
    <col min="18" max="18" width="5.5703125" customWidth="1"/>
    <col min="19" max="19" width="7.28515625" customWidth="1"/>
    <col min="20" max="20" width="6.5703125" customWidth="1"/>
    <col min="21" max="21" width="7" style="156" customWidth="1"/>
    <col min="22" max="22" width="4.5703125" customWidth="1"/>
    <col min="23" max="23" width="4.28515625" customWidth="1"/>
    <col min="24" max="25" width="7" customWidth="1"/>
    <col min="26" max="26" width="7.85546875" customWidth="1"/>
    <col min="27" max="27" width="7.28515625" customWidth="1"/>
    <col min="28" max="28" width="7" customWidth="1"/>
  </cols>
  <sheetData>
    <row r="1" spans="1:29" s="19" customFormat="1" x14ac:dyDescent="0.25">
      <c r="A1" s="620" t="s">
        <v>0</v>
      </c>
      <c r="B1" s="160"/>
      <c r="C1" s="161"/>
      <c r="D1" s="613" t="s">
        <v>1</v>
      </c>
      <c r="E1" s="623" t="s">
        <v>2</v>
      </c>
      <c r="F1" s="623" t="s">
        <v>3</v>
      </c>
      <c r="G1" s="616" t="s">
        <v>4</v>
      </c>
      <c r="H1" s="601" t="s">
        <v>138</v>
      </c>
      <c r="I1" s="602"/>
      <c r="J1" s="602"/>
      <c r="K1" s="603"/>
      <c r="L1" s="601" t="s">
        <v>259</v>
      </c>
      <c r="M1" s="602"/>
      <c r="N1" s="602"/>
      <c r="O1" s="603"/>
      <c r="P1" s="607" t="s">
        <v>6</v>
      </c>
      <c r="Q1" s="608"/>
      <c r="R1" s="608"/>
      <c r="S1" s="608"/>
      <c r="T1" s="608"/>
      <c r="U1" s="609"/>
      <c r="V1" s="613" t="s">
        <v>7</v>
      </c>
      <c r="W1" s="616" t="s">
        <v>8</v>
      </c>
      <c r="X1" s="162" t="s">
        <v>9</v>
      </c>
      <c r="Y1" s="163"/>
      <c r="Z1" s="162" t="s">
        <v>10</v>
      </c>
      <c r="AA1" s="164"/>
      <c r="AB1" s="628" t="s">
        <v>11</v>
      </c>
      <c r="AC1" s="632" t="s">
        <v>12</v>
      </c>
    </row>
    <row r="2" spans="1:29" s="19" customFormat="1" x14ac:dyDescent="0.25">
      <c r="A2" s="621"/>
      <c r="B2" s="1"/>
      <c r="C2" s="2"/>
      <c r="D2" s="614"/>
      <c r="E2" s="618"/>
      <c r="F2" s="618"/>
      <c r="G2" s="617"/>
      <c r="H2" s="604"/>
      <c r="I2" s="605"/>
      <c r="J2" s="605"/>
      <c r="K2" s="606"/>
      <c r="L2" s="604"/>
      <c r="M2" s="605"/>
      <c r="N2" s="605"/>
      <c r="O2" s="606"/>
      <c r="P2" s="610"/>
      <c r="Q2" s="611"/>
      <c r="R2" s="611"/>
      <c r="S2" s="611"/>
      <c r="T2" s="611"/>
      <c r="U2" s="612"/>
      <c r="V2" s="614"/>
      <c r="W2" s="617"/>
      <c r="X2" s="3" t="s">
        <v>13</v>
      </c>
      <c r="Y2" s="4"/>
      <c r="Z2" s="3" t="s">
        <v>14</v>
      </c>
      <c r="AA2" s="5"/>
      <c r="AB2" s="629"/>
      <c r="AC2" s="633"/>
    </row>
    <row r="3" spans="1:29" s="19" customFormat="1" x14ac:dyDescent="0.25">
      <c r="A3" s="621"/>
      <c r="B3" s="1"/>
      <c r="C3" s="2"/>
      <c r="D3" s="614"/>
      <c r="E3" s="618"/>
      <c r="F3" s="618"/>
      <c r="G3" s="617"/>
      <c r="H3" s="625" t="s">
        <v>258</v>
      </c>
      <c r="I3" s="626"/>
      <c r="J3" s="626"/>
      <c r="K3" s="627"/>
      <c r="L3" s="625" t="s">
        <v>258</v>
      </c>
      <c r="M3" s="626"/>
      <c r="N3" s="626"/>
      <c r="O3" s="627"/>
      <c r="P3" s="6" t="s">
        <v>13</v>
      </c>
      <c r="Q3" s="7"/>
      <c r="R3" s="7"/>
      <c r="S3" s="7"/>
      <c r="T3" s="47"/>
      <c r="U3" s="48"/>
      <c r="V3" s="614"/>
      <c r="W3" s="618"/>
      <c r="X3" s="635" t="s">
        <v>15</v>
      </c>
      <c r="Y3" s="638" t="s">
        <v>16</v>
      </c>
      <c r="Z3" s="639" t="s">
        <v>17</v>
      </c>
      <c r="AA3" s="635" t="s">
        <v>18</v>
      </c>
      <c r="AB3" s="630"/>
      <c r="AC3" s="633"/>
    </row>
    <row r="4" spans="1:29" s="19" customFormat="1" x14ac:dyDescent="0.25">
      <c r="A4" s="621"/>
      <c r="B4" s="1" t="s">
        <v>59</v>
      </c>
      <c r="C4" s="2" t="s">
        <v>60</v>
      </c>
      <c r="D4" s="614"/>
      <c r="E4" s="618"/>
      <c r="F4" s="618"/>
      <c r="G4" s="617"/>
      <c r="H4" s="604"/>
      <c r="I4" s="605"/>
      <c r="J4" s="605"/>
      <c r="K4" s="606"/>
      <c r="L4" s="604"/>
      <c r="M4" s="605"/>
      <c r="N4" s="605"/>
      <c r="O4" s="606"/>
      <c r="P4" s="6" t="s">
        <v>19</v>
      </c>
      <c r="Q4" s="7"/>
      <c r="R4" s="7"/>
      <c r="S4" s="7"/>
      <c r="T4" s="49" t="s">
        <v>20</v>
      </c>
      <c r="U4" s="50" t="s">
        <v>21</v>
      </c>
      <c r="V4" s="614"/>
      <c r="W4" s="618"/>
      <c r="X4" s="636"/>
      <c r="Y4" s="636"/>
      <c r="Z4" s="636"/>
      <c r="AA4" s="636"/>
      <c r="AB4" s="630"/>
      <c r="AC4" s="633"/>
    </row>
    <row r="5" spans="1:29" s="19" customFormat="1" x14ac:dyDescent="0.25">
      <c r="A5" s="621"/>
      <c r="B5" s="1"/>
      <c r="C5" s="2"/>
      <c r="D5" s="614"/>
      <c r="E5" s="618"/>
      <c r="F5" s="618"/>
      <c r="G5" s="617"/>
      <c r="H5" s="8"/>
      <c r="I5" s="9"/>
      <c r="J5" s="10"/>
      <c r="K5" s="9"/>
      <c r="L5" s="8"/>
      <c r="M5" s="8"/>
      <c r="N5" s="8"/>
      <c r="O5" s="8"/>
      <c r="P5" s="8"/>
      <c r="Q5" s="9"/>
      <c r="R5" s="10"/>
      <c r="S5" s="8"/>
      <c r="T5" s="49" t="s">
        <v>22</v>
      </c>
      <c r="U5" s="50" t="s">
        <v>22</v>
      </c>
      <c r="V5" s="614"/>
      <c r="W5" s="618"/>
      <c r="X5" s="636"/>
      <c r="Y5" s="636"/>
      <c r="Z5" s="636"/>
      <c r="AA5" s="636"/>
      <c r="AB5" s="630"/>
      <c r="AC5" s="633"/>
    </row>
    <row r="6" spans="1:29" s="19" customFormat="1" ht="25.5" x14ac:dyDescent="0.25">
      <c r="A6" s="621"/>
      <c r="B6" s="1"/>
      <c r="C6" s="2"/>
      <c r="D6" s="614"/>
      <c r="E6" s="618"/>
      <c r="F6" s="618"/>
      <c r="G6" s="617"/>
      <c r="H6" s="11" t="s">
        <v>23</v>
      </c>
      <c r="I6" s="12" t="s">
        <v>24</v>
      </c>
      <c r="J6" s="13" t="s">
        <v>25</v>
      </c>
      <c r="K6" s="12" t="s">
        <v>26</v>
      </c>
      <c r="L6" s="11" t="s">
        <v>23</v>
      </c>
      <c r="M6" s="12" t="s">
        <v>24</v>
      </c>
      <c r="N6" s="13" t="s">
        <v>25</v>
      </c>
      <c r="O6" s="12" t="s">
        <v>26</v>
      </c>
      <c r="P6" s="11" t="s">
        <v>23</v>
      </c>
      <c r="Q6" s="12" t="s">
        <v>24</v>
      </c>
      <c r="R6" s="13" t="s">
        <v>25</v>
      </c>
      <c r="S6" s="11" t="s">
        <v>26</v>
      </c>
      <c r="T6" s="49" t="s">
        <v>27</v>
      </c>
      <c r="U6" s="50" t="s">
        <v>27</v>
      </c>
      <c r="V6" s="614"/>
      <c r="W6" s="618"/>
      <c r="X6" s="636"/>
      <c r="Y6" s="636"/>
      <c r="Z6" s="636"/>
      <c r="AA6" s="636"/>
      <c r="AB6" s="630"/>
      <c r="AC6" s="633"/>
    </row>
    <row r="7" spans="1:29" s="19" customFormat="1" ht="11.25" customHeight="1" thickBot="1" x14ac:dyDescent="0.3">
      <c r="A7" s="622"/>
      <c r="B7" s="188"/>
      <c r="C7" s="189"/>
      <c r="D7" s="615"/>
      <c r="E7" s="619"/>
      <c r="F7" s="619"/>
      <c r="G7" s="624"/>
      <c r="H7" s="190"/>
      <c r="I7" s="191"/>
      <c r="J7" s="192"/>
      <c r="K7" s="191"/>
      <c r="L7" s="190"/>
      <c r="M7" s="190"/>
      <c r="N7" s="190"/>
      <c r="O7" s="190"/>
      <c r="P7" s="190"/>
      <c r="Q7" s="191"/>
      <c r="R7" s="192"/>
      <c r="S7" s="190"/>
      <c r="T7" s="193"/>
      <c r="U7" s="194"/>
      <c r="V7" s="615"/>
      <c r="W7" s="619"/>
      <c r="X7" s="637"/>
      <c r="Y7" s="637"/>
      <c r="Z7" s="637"/>
      <c r="AA7" s="637"/>
      <c r="AB7" s="631"/>
      <c r="AC7" s="634"/>
    </row>
    <row r="8" spans="1:29" s="19" customFormat="1" ht="15.75" thickBot="1" x14ac:dyDescent="0.3">
      <c r="A8" s="196">
        <v>1</v>
      </c>
      <c r="B8" s="197">
        <v>2</v>
      </c>
      <c r="C8" s="198">
        <v>3</v>
      </c>
      <c r="D8" s="199">
        <v>4</v>
      </c>
      <c r="E8" s="198">
        <v>5</v>
      </c>
      <c r="F8" s="198">
        <v>6</v>
      </c>
      <c r="G8" s="197">
        <v>7</v>
      </c>
      <c r="H8" s="198">
        <v>8</v>
      </c>
      <c r="I8" s="197">
        <v>9</v>
      </c>
      <c r="J8" s="198">
        <v>10</v>
      </c>
      <c r="K8" s="197">
        <v>11</v>
      </c>
      <c r="L8" s="197"/>
      <c r="M8" s="197"/>
      <c r="N8" s="197"/>
      <c r="O8" s="197"/>
      <c r="P8" s="198">
        <v>24</v>
      </c>
      <c r="Q8" s="197">
        <v>25</v>
      </c>
      <c r="R8" s="198">
        <v>26</v>
      </c>
      <c r="S8" s="197">
        <v>27</v>
      </c>
      <c r="T8" s="200">
        <v>28</v>
      </c>
      <c r="U8" s="201">
        <v>29</v>
      </c>
      <c r="V8" s="198">
        <v>30</v>
      </c>
      <c r="W8" s="197">
        <v>31</v>
      </c>
      <c r="X8" s="198">
        <v>32</v>
      </c>
      <c r="Y8" s="197">
        <v>33</v>
      </c>
      <c r="Z8" s="198">
        <v>34</v>
      </c>
      <c r="AA8" s="197">
        <v>35</v>
      </c>
      <c r="AB8" s="198">
        <v>36</v>
      </c>
      <c r="AC8" s="202">
        <v>37</v>
      </c>
    </row>
    <row r="9" spans="1:29" s="19" customFormat="1" ht="15.75" x14ac:dyDescent="0.25">
      <c r="A9" s="183"/>
      <c r="B9" s="16"/>
      <c r="C9" s="195" t="s">
        <v>121</v>
      </c>
      <c r="D9" s="184"/>
      <c r="E9" s="14"/>
      <c r="F9" s="14"/>
      <c r="G9" s="16"/>
      <c r="H9" s="14"/>
      <c r="I9" s="16"/>
      <c r="J9" s="14"/>
      <c r="K9" s="16"/>
      <c r="L9" s="16"/>
      <c r="M9" s="16"/>
      <c r="N9" s="16"/>
      <c r="O9" s="16"/>
      <c r="P9" s="14"/>
      <c r="Q9" s="16"/>
      <c r="R9" s="14"/>
      <c r="S9" s="16"/>
      <c r="T9" s="185"/>
      <c r="U9" s="186"/>
      <c r="V9" s="14"/>
      <c r="W9" s="16"/>
      <c r="X9" s="14"/>
      <c r="Y9" s="16"/>
      <c r="Z9" s="14"/>
      <c r="AA9" s="16"/>
      <c r="AB9" s="14"/>
      <c r="AC9" s="187"/>
    </row>
    <row r="10" spans="1:29" s="19" customFormat="1" ht="84" x14ac:dyDescent="0.25">
      <c r="A10" s="165"/>
      <c r="B10" s="16"/>
      <c r="C10" s="159" t="s">
        <v>122</v>
      </c>
      <c r="D10" s="17"/>
      <c r="E10" s="18"/>
      <c r="F10" s="18"/>
      <c r="G10" s="15"/>
      <c r="H10" s="18"/>
      <c r="I10" s="15"/>
      <c r="J10" s="18"/>
      <c r="K10" s="15"/>
      <c r="L10" s="15"/>
      <c r="M10" s="15"/>
      <c r="N10" s="15"/>
      <c r="O10" s="15"/>
      <c r="P10" s="18"/>
      <c r="Q10" s="15"/>
      <c r="R10" s="18"/>
      <c r="S10" s="15"/>
      <c r="T10" s="51"/>
      <c r="U10" s="52"/>
      <c r="V10" s="18"/>
      <c r="W10" s="15"/>
      <c r="X10" s="18"/>
      <c r="Y10" s="15"/>
      <c r="Z10" s="18"/>
      <c r="AA10" s="15"/>
      <c r="AB10" s="18"/>
      <c r="AC10" s="166"/>
    </row>
    <row r="11" spans="1:29" s="19" customFormat="1" x14ac:dyDescent="0.25">
      <c r="A11" s="167"/>
      <c r="B11" s="119"/>
      <c r="C11" s="75" t="s">
        <v>62</v>
      </c>
      <c r="D11" s="120"/>
      <c r="E11" s="121"/>
      <c r="F11" s="121"/>
      <c r="G11" s="118"/>
      <c r="H11" s="121"/>
      <c r="I11" s="118"/>
      <c r="J11" s="121"/>
      <c r="K11" s="118"/>
      <c r="L11" s="118"/>
      <c r="M11" s="118"/>
      <c r="N11" s="118"/>
      <c r="O11" s="118"/>
      <c r="P11" s="121"/>
      <c r="Q11" s="118"/>
      <c r="R11" s="121"/>
      <c r="S11" s="118"/>
      <c r="T11" s="122"/>
      <c r="U11" s="123"/>
      <c r="V11" s="121"/>
      <c r="W11" s="118"/>
      <c r="X11" s="121"/>
      <c r="Y11" s="118"/>
      <c r="Z11" s="121"/>
      <c r="AA11" s="118"/>
      <c r="AB11" s="121"/>
      <c r="AC11" s="168"/>
    </row>
    <row r="12" spans="1:29" s="19" customFormat="1" x14ac:dyDescent="0.25">
      <c r="A12" s="169"/>
      <c r="B12" s="124"/>
      <c r="C12" s="81" t="s">
        <v>139</v>
      </c>
      <c r="D12" s="125"/>
      <c r="E12" s="126"/>
      <c r="F12" s="127"/>
      <c r="G12" s="128"/>
      <c r="H12" s="129"/>
      <c r="I12" s="129"/>
      <c r="J12" s="129"/>
      <c r="K12" s="129"/>
      <c r="L12" s="129"/>
      <c r="M12" s="129"/>
      <c r="N12" s="129"/>
      <c r="O12" s="129"/>
      <c r="P12" s="121"/>
      <c r="Q12" s="118"/>
      <c r="R12" s="121"/>
      <c r="S12" s="118"/>
      <c r="T12" s="122"/>
      <c r="U12" s="123"/>
      <c r="V12" s="121"/>
      <c r="W12" s="118"/>
      <c r="X12" s="121"/>
      <c r="Y12" s="118"/>
      <c r="Z12" s="121"/>
      <c r="AA12" s="118"/>
      <c r="AB12" s="118"/>
      <c r="AC12" s="168"/>
    </row>
    <row r="13" spans="1:29" s="19" customFormat="1" x14ac:dyDescent="0.25">
      <c r="A13" s="170"/>
      <c r="B13" s="119"/>
      <c r="C13" s="130" t="s">
        <v>124</v>
      </c>
      <c r="D13" s="120"/>
      <c r="E13" s="121"/>
      <c r="F13" s="121"/>
      <c r="G13" s="118"/>
      <c r="H13" s="121"/>
      <c r="I13" s="118"/>
      <c r="J13" s="121"/>
      <c r="K13" s="118"/>
      <c r="L13" s="118"/>
      <c r="M13" s="118"/>
      <c r="N13" s="118"/>
      <c r="O13" s="118"/>
      <c r="P13" s="121"/>
      <c r="Q13" s="118"/>
      <c r="R13" s="121"/>
      <c r="S13" s="118"/>
      <c r="T13" s="122"/>
      <c r="U13" s="123"/>
      <c r="V13" s="121"/>
      <c r="W13" s="118"/>
      <c r="X13" s="121"/>
      <c r="Y13" s="118"/>
      <c r="Z13" s="121"/>
      <c r="AA13" s="118"/>
      <c r="AB13" s="121"/>
      <c r="AC13" s="168"/>
    </row>
    <row r="14" spans="1:29" s="19" customFormat="1" ht="14.25" customHeight="1" x14ac:dyDescent="0.25">
      <c r="A14" s="171">
        <v>1</v>
      </c>
      <c r="B14" s="131"/>
      <c r="C14" s="132" t="s">
        <v>257</v>
      </c>
      <c r="D14" s="133" t="s">
        <v>28</v>
      </c>
      <c r="E14" s="133">
        <v>18</v>
      </c>
      <c r="F14" s="134">
        <v>53</v>
      </c>
      <c r="G14" s="133">
        <v>33</v>
      </c>
      <c r="H14" s="137">
        <v>172</v>
      </c>
      <c r="I14" s="452"/>
      <c r="J14" s="137"/>
      <c r="K14" s="86">
        <f>SUM(H14:J14)</f>
        <v>172</v>
      </c>
      <c r="L14" s="138"/>
      <c r="M14" s="138"/>
      <c r="N14" s="138"/>
      <c r="O14" s="138"/>
      <c r="P14" s="138">
        <f t="shared" ref="P14:R15" si="0">H14</f>
        <v>172</v>
      </c>
      <c r="Q14" s="138">
        <f t="shared" si="0"/>
        <v>0</v>
      </c>
      <c r="R14" s="138">
        <f t="shared" si="0"/>
        <v>0</v>
      </c>
      <c r="S14" s="135">
        <f>P14+Q14+R14</f>
        <v>172</v>
      </c>
      <c r="T14" s="139">
        <f>Z14/AA14*S14/1000</f>
        <v>1.7025380710659899E-2</v>
      </c>
      <c r="U14" s="139">
        <f>AB14*S14/1000</f>
        <v>1.0320000000000001E-2</v>
      </c>
      <c r="V14" s="121"/>
      <c r="W14" s="118"/>
      <c r="X14" s="121"/>
      <c r="Y14" s="118"/>
      <c r="Z14" s="140">
        <v>39</v>
      </c>
      <c r="AA14" s="133">
        <v>394</v>
      </c>
      <c r="AB14" s="141">
        <v>0.06</v>
      </c>
      <c r="AC14" s="168"/>
    </row>
    <row r="15" spans="1:29" s="19" customFormat="1" ht="14.25" customHeight="1" x14ac:dyDescent="0.25">
      <c r="A15" s="171">
        <v>2</v>
      </c>
      <c r="B15" s="131"/>
      <c r="C15" s="132" t="s">
        <v>257</v>
      </c>
      <c r="D15" s="133" t="s">
        <v>28</v>
      </c>
      <c r="E15" s="133">
        <v>10</v>
      </c>
      <c r="F15" s="134">
        <v>53</v>
      </c>
      <c r="G15" s="133">
        <v>33</v>
      </c>
      <c r="H15" s="137">
        <v>2538</v>
      </c>
      <c r="I15" s="137"/>
      <c r="J15" s="137"/>
      <c r="K15" s="86">
        <f>SUM(H15:J15)</f>
        <v>2538</v>
      </c>
      <c r="L15" s="138"/>
      <c r="M15" s="138"/>
      <c r="N15" s="138"/>
      <c r="O15" s="138"/>
      <c r="P15" s="138">
        <f t="shared" si="0"/>
        <v>2538</v>
      </c>
      <c r="Q15" s="138">
        <f t="shared" si="0"/>
        <v>0</v>
      </c>
      <c r="R15" s="138">
        <f t="shared" si="0"/>
        <v>0</v>
      </c>
      <c r="S15" s="135">
        <f>P15+Q15+R15</f>
        <v>2538</v>
      </c>
      <c r="T15" s="139">
        <f>Z15/AA15*S15/1000</f>
        <v>0.25122335025380715</v>
      </c>
      <c r="U15" s="139">
        <f>AB15*S15/1000</f>
        <v>0.15228</v>
      </c>
      <c r="V15" s="121"/>
      <c r="W15" s="118"/>
      <c r="X15" s="121"/>
      <c r="Y15" s="118"/>
      <c r="Z15" s="140">
        <v>39</v>
      </c>
      <c r="AA15" s="133">
        <v>394</v>
      </c>
      <c r="AB15" s="141">
        <v>0.06</v>
      </c>
      <c r="AC15" s="168"/>
    </row>
    <row r="16" spans="1:29" s="19" customFormat="1" ht="14.25" customHeight="1" x14ac:dyDescent="0.25">
      <c r="A16" s="169"/>
      <c r="B16" s="142"/>
      <c r="C16" s="143" t="s">
        <v>29</v>
      </c>
      <c r="D16" s="125" t="s">
        <v>28</v>
      </c>
      <c r="E16" s="126"/>
      <c r="F16" s="126"/>
      <c r="G16" s="128"/>
      <c r="H16" s="129">
        <f t="shared" ref="H16:R16" si="1">SUM(H14:H15)</f>
        <v>2710</v>
      </c>
      <c r="I16" s="129">
        <f t="shared" si="1"/>
        <v>0</v>
      </c>
      <c r="J16" s="129">
        <f t="shared" si="1"/>
        <v>0</v>
      </c>
      <c r="K16" s="129">
        <f t="shared" si="1"/>
        <v>2710</v>
      </c>
      <c r="L16" s="144"/>
      <c r="M16" s="144"/>
      <c r="N16" s="144"/>
      <c r="O16" s="144"/>
      <c r="P16" s="144">
        <f t="shared" si="1"/>
        <v>2710</v>
      </c>
      <c r="Q16" s="144">
        <f t="shared" si="1"/>
        <v>0</v>
      </c>
      <c r="R16" s="144">
        <f t="shared" si="1"/>
        <v>0</v>
      </c>
      <c r="S16" s="136">
        <f t="shared" ref="S16" si="2">K16</f>
        <v>2710</v>
      </c>
      <c r="T16" s="145">
        <f t="shared" ref="T16" si="3">Z16/AA16*S16/1000</f>
        <v>0.26824873096446705</v>
      </c>
      <c r="U16" s="145">
        <f>AB16*S16/1000</f>
        <v>0.16259999999999999</v>
      </c>
      <c r="V16" s="121"/>
      <c r="W16" s="118"/>
      <c r="X16" s="121"/>
      <c r="Y16" s="118"/>
      <c r="Z16" s="98">
        <v>39</v>
      </c>
      <c r="AA16" s="133">
        <v>394</v>
      </c>
      <c r="AB16" s="146">
        <v>0.06</v>
      </c>
      <c r="AC16" s="168"/>
    </row>
    <row r="17" spans="1:29" s="19" customFormat="1" ht="14.25" customHeight="1" x14ac:dyDescent="0.25">
      <c r="A17" s="169"/>
      <c r="B17" s="124"/>
      <c r="C17" s="147" t="s">
        <v>136</v>
      </c>
      <c r="D17" s="125"/>
      <c r="E17" s="126"/>
      <c r="F17" s="127"/>
      <c r="G17" s="128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36"/>
      <c r="T17" s="145"/>
      <c r="U17" s="145"/>
      <c r="V17" s="121"/>
      <c r="W17" s="118"/>
      <c r="X17" s="121"/>
      <c r="Y17" s="118"/>
      <c r="Z17" s="98"/>
      <c r="AA17" s="98"/>
      <c r="AB17" s="148"/>
      <c r="AC17" s="168"/>
    </row>
    <row r="18" spans="1:29" ht="101.25" customHeight="1" x14ac:dyDescent="0.25">
      <c r="A18" s="172"/>
      <c r="B18" s="116"/>
      <c r="C18" s="117" t="s">
        <v>207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53"/>
      <c r="V18" s="116"/>
      <c r="W18" s="116"/>
      <c r="X18" s="116"/>
      <c r="Y18" s="116"/>
      <c r="Z18" s="116"/>
      <c r="AA18" s="116"/>
      <c r="AB18" s="116"/>
      <c r="AC18" s="173"/>
    </row>
    <row r="19" spans="1:29" x14ac:dyDescent="0.25">
      <c r="A19" s="174" t="s">
        <v>204</v>
      </c>
      <c r="B19" s="149"/>
      <c r="C19" s="150" t="s">
        <v>148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54"/>
      <c r="V19" s="149"/>
      <c r="W19" s="149"/>
      <c r="X19" s="149"/>
      <c r="Y19" s="149"/>
      <c r="Z19" s="149"/>
      <c r="AA19" s="149"/>
      <c r="AB19" s="149"/>
      <c r="AC19" s="175"/>
    </row>
    <row r="20" spans="1:29" x14ac:dyDescent="0.25">
      <c r="A20" s="174" t="s">
        <v>204</v>
      </c>
      <c r="B20" s="149"/>
      <c r="C20" s="150" t="s">
        <v>149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4"/>
      <c r="V20" s="149"/>
      <c r="W20" s="149"/>
      <c r="X20" s="149"/>
      <c r="Y20" s="149"/>
      <c r="Z20" s="149"/>
      <c r="AA20" s="149"/>
      <c r="AB20" s="149"/>
      <c r="AC20" s="175"/>
    </row>
    <row r="21" spans="1:29" x14ac:dyDescent="0.25">
      <c r="A21" s="174"/>
      <c r="B21" s="149"/>
      <c r="C21" s="130" t="s">
        <v>208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54"/>
      <c r="V21" s="149"/>
      <c r="W21" s="149"/>
      <c r="X21" s="149"/>
      <c r="Y21" s="149"/>
      <c r="Z21" s="149"/>
      <c r="AA21" s="149"/>
      <c r="AB21" s="149"/>
      <c r="AC21" s="175"/>
    </row>
    <row r="22" spans="1:29" ht="30" x14ac:dyDescent="0.25">
      <c r="A22" s="174">
        <v>1</v>
      </c>
      <c r="B22" s="149" t="s">
        <v>205</v>
      </c>
      <c r="C22" s="157" t="s">
        <v>206</v>
      </c>
      <c r="D22" s="149" t="s">
        <v>28</v>
      </c>
      <c r="E22" s="149">
        <v>3</v>
      </c>
      <c r="F22" s="149">
        <v>65</v>
      </c>
      <c r="G22" s="149">
        <v>10</v>
      </c>
      <c r="H22" s="149"/>
      <c r="I22" s="149"/>
      <c r="J22" s="149"/>
      <c r="K22" s="149"/>
      <c r="L22" s="149"/>
      <c r="M22" s="149"/>
      <c r="N22" s="149">
        <v>219</v>
      </c>
      <c r="O22" s="149">
        <v>219</v>
      </c>
      <c r="P22" s="149">
        <v>0</v>
      </c>
      <c r="Q22" s="149">
        <v>0</v>
      </c>
      <c r="R22" s="149">
        <v>219</v>
      </c>
      <c r="S22" s="149">
        <v>219</v>
      </c>
      <c r="T22" s="149">
        <v>3.3945000000000003E-2</v>
      </c>
      <c r="U22" s="154">
        <v>1.2264000000000001E-2</v>
      </c>
      <c r="V22" s="149"/>
      <c r="W22" s="149"/>
      <c r="X22" s="149"/>
      <c r="Y22" s="149"/>
      <c r="Z22" s="149">
        <v>62</v>
      </c>
      <c r="AA22" s="149">
        <v>400</v>
      </c>
      <c r="AB22" s="149">
        <v>5.6000000000000001E-2</v>
      </c>
      <c r="AC22" s="175"/>
    </row>
    <row r="23" spans="1:29" s="151" customFormat="1" ht="14.25" x14ac:dyDescent="0.2">
      <c r="A23" s="176"/>
      <c r="B23" s="150"/>
      <c r="C23" s="152" t="s">
        <v>29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>
        <v>219</v>
      </c>
      <c r="P23" s="150">
        <v>0</v>
      </c>
      <c r="Q23" s="150">
        <v>0</v>
      </c>
      <c r="R23" s="150">
        <v>219</v>
      </c>
      <c r="S23" s="150">
        <v>219</v>
      </c>
      <c r="T23" s="150">
        <v>3.3945000000000003E-2</v>
      </c>
      <c r="U23" s="155">
        <v>1.2264000000000001E-2</v>
      </c>
      <c r="V23" s="150"/>
      <c r="W23" s="150"/>
      <c r="X23" s="150"/>
      <c r="Y23" s="150"/>
      <c r="Z23" s="150"/>
      <c r="AA23" s="150"/>
      <c r="AB23" s="150"/>
      <c r="AC23" s="177"/>
    </row>
    <row r="24" spans="1:29" x14ac:dyDescent="0.25">
      <c r="A24" s="174"/>
      <c r="B24" s="149"/>
      <c r="C24" s="150" t="s">
        <v>260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54"/>
      <c r="V24" s="149"/>
      <c r="W24" s="149"/>
      <c r="X24" s="149"/>
      <c r="Y24" s="149"/>
      <c r="Z24" s="149"/>
      <c r="AA24" s="149"/>
      <c r="AB24" s="149"/>
      <c r="AC24" s="175"/>
    </row>
    <row r="25" spans="1:29" ht="30" x14ac:dyDescent="0.25">
      <c r="A25" s="174">
        <v>1</v>
      </c>
      <c r="B25" s="149" t="s">
        <v>205</v>
      </c>
      <c r="C25" s="158" t="s">
        <v>206</v>
      </c>
      <c r="D25" s="149" t="s">
        <v>28</v>
      </c>
      <c r="E25" s="149">
        <v>3</v>
      </c>
      <c r="F25" s="149">
        <v>65</v>
      </c>
      <c r="G25" s="149">
        <v>10</v>
      </c>
      <c r="H25" s="149">
        <v>0</v>
      </c>
      <c r="I25" s="149"/>
      <c r="J25" s="149"/>
      <c r="K25" s="149"/>
      <c r="L25" s="149"/>
      <c r="M25" s="149"/>
      <c r="N25" s="149">
        <v>212</v>
      </c>
      <c r="O25" s="149">
        <v>212</v>
      </c>
      <c r="P25" s="149">
        <v>0</v>
      </c>
      <c r="Q25" s="149">
        <v>0</v>
      </c>
      <c r="R25" s="149">
        <v>212</v>
      </c>
      <c r="S25" s="149">
        <v>212</v>
      </c>
      <c r="T25" s="149">
        <v>3.286E-2</v>
      </c>
      <c r="U25" s="154">
        <v>1.1872000000000001E-2</v>
      </c>
      <c r="V25" s="149"/>
      <c r="W25" s="149"/>
      <c r="X25" s="149"/>
      <c r="Y25" s="149"/>
      <c r="Z25" s="149">
        <v>62</v>
      </c>
      <c r="AA25" s="149">
        <v>400</v>
      </c>
      <c r="AB25" s="149">
        <v>5.6000000000000001E-2</v>
      </c>
      <c r="AC25" s="175"/>
    </row>
    <row r="26" spans="1:29" s="151" customFormat="1" thickBot="1" x14ac:dyDescent="0.25">
      <c r="A26" s="178"/>
      <c r="B26" s="179"/>
      <c r="C26" s="180" t="s">
        <v>29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>
        <v>212</v>
      </c>
      <c r="P26" s="179">
        <v>0</v>
      </c>
      <c r="Q26" s="179">
        <v>0</v>
      </c>
      <c r="R26" s="179">
        <v>212</v>
      </c>
      <c r="S26" s="179">
        <v>212</v>
      </c>
      <c r="T26" s="179">
        <v>3.286E-2</v>
      </c>
      <c r="U26" s="181">
        <v>1.1872000000000001E-2</v>
      </c>
      <c r="V26" s="179"/>
      <c r="W26" s="179"/>
      <c r="X26" s="179"/>
      <c r="Y26" s="179"/>
      <c r="Z26" s="179"/>
      <c r="AA26" s="179"/>
      <c r="AB26" s="179"/>
      <c r="AC26" s="182"/>
    </row>
  </sheetData>
  <mergeCells count="18">
    <mergeCell ref="AB1:AB7"/>
    <mergeCell ref="AC1:AC7"/>
    <mergeCell ref="X3:X7"/>
    <mergeCell ref="Y3:Y7"/>
    <mergeCell ref="Z3:Z7"/>
    <mergeCell ref="AA3:AA7"/>
    <mergeCell ref="H1:K2"/>
    <mergeCell ref="P1:U2"/>
    <mergeCell ref="V1:V7"/>
    <mergeCell ref="W1:W7"/>
    <mergeCell ref="A1:A7"/>
    <mergeCell ref="D1:D7"/>
    <mergeCell ref="E1:E7"/>
    <mergeCell ref="F1:F7"/>
    <mergeCell ref="G1:G7"/>
    <mergeCell ref="H3:K4"/>
    <mergeCell ref="L1:O2"/>
    <mergeCell ref="L3:O4"/>
  </mergeCells>
  <pageMargins left="0.70866141732283472" right="0.70866141732283472" top="0.74803149606299213" bottom="0.74803149606299213" header="0.31496062992125984" footer="0.31496062992125984"/>
  <pageSetup paperSize="9" scale="90" firstPageNumber="77" orientation="landscape" useFirstPageNumber="1" r:id="rId1"/>
  <headerFooter>
    <oddFooter xml:space="preserve">&amp;LКл.БП-Утил. изм&amp;CСписък № 7 излишни ОБВВПИ към 01.01.2025 г.&amp;R&amp;P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zoomScaleNormal="100" workbookViewId="0">
      <selection activeCell="C9" sqref="C9"/>
    </sheetView>
  </sheetViews>
  <sheetFormatPr defaultRowHeight="15.75" x14ac:dyDescent="0.25"/>
  <cols>
    <col min="1" max="1" width="5.140625" customWidth="1"/>
    <col min="2" max="2" width="9.140625" customWidth="1"/>
    <col min="3" max="3" width="49.7109375" style="203" customWidth="1"/>
    <col min="4" max="4" width="5.42578125" customWidth="1"/>
    <col min="5" max="5" width="4.5703125" customWidth="1"/>
    <col min="6" max="6" width="5.28515625" customWidth="1"/>
    <col min="7" max="7" width="4.5703125" customWidth="1"/>
    <col min="8" max="8" width="3.42578125" customWidth="1"/>
    <col min="9" max="9" width="3.5703125" customWidth="1"/>
    <col min="10" max="10" width="6.42578125" customWidth="1"/>
    <col min="11" max="11" width="5.85546875" customWidth="1"/>
    <col min="12" max="12" width="3.28515625" customWidth="1"/>
    <col min="13" max="13" width="3.7109375" customWidth="1"/>
    <col min="14" max="14" width="4.85546875" customWidth="1"/>
    <col min="15" max="15" width="6.140625" customWidth="1"/>
    <col min="16" max="16" width="3.42578125" customWidth="1"/>
    <col min="17" max="17" width="4.42578125" customWidth="1"/>
    <col min="18" max="18" width="7.42578125" customWidth="1"/>
    <col min="19" max="19" width="7.140625" customWidth="1"/>
    <col min="20" max="20" width="3.7109375" customWidth="1"/>
    <col min="21" max="21" width="4" customWidth="1"/>
    <col min="22" max="22" width="7.42578125" customWidth="1"/>
    <col min="23" max="23" width="7.140625" customWidth="1"/>
    <col min="24" max="24" width="8.42578125" style="156" customWidth="1"/>
    <col min="25" max="25" width="9.5703125" style="156" customWidth="1"/>
    <col min="26" max="26" width="4.7109375" customWidth="1"/>
    <col min="27" max="27" width="4.85546875" customWidth="1"/>
    <col min="28" max="28" width="4.7109375" customWidth="1"/>
    <col min="29" max="29" width="7.85546875" customWidth="1"/>
    <col min="30" max="30" width="4.42578125" customWidth="1"/>
    <col min="31" max="31" width="6.85546875" customWidth="1"/>
    <col min="32" max="32" width="5.7109375" customWidth="1"/>
    <col min="33" max="33" width="4.42578125" customWidth="1"/>
  </cols>
  <sheetData>
    <row r="1" spans="1:33" x14ac:dyDescent="0.25">
      <c r="A1" s="656" t="s">
        <v>0</v>
      </c>
      <c r="B1" s="659" t="s">
        <v>94</v>
      </c>
      <c r="C1" s="662" t="s">
        <v>263</v>
      </c>
      <c r="D1" s="665" t="s">
        <v>1</v>
      </c>
      <c r="E1" s="653" t="s">
        <v>2</v>
      </c>
      <c r="F1" s="653" t="s">
        <v>95</v>
      </c>
      <c r="G1" s="653" t="s">
        <v>4</v>
      </c>
      <c r="H1" s="647" t="s">
        <v>209</v>
      </c>
      <c r="I1" s="647"/>
      <c r="J1" s="647"/>
      <c r="K1" s="647"/>
      <c r="L1" s="647" t="s">
        <v>210</v>
      </c>
      <c r="M1" s="647"/>
      <c r="N1" s="647"/>
      <c r="O1" s="647"/>
      <c r="P1" s="647" t="s">
        <v>211</v>
      </c>
      <c r="Q1" s="647"/>
      <c r="R1" s="647"/>
      <c r="S1" s="647"/>
      <c r="T1" s="647" t="s">
        <v>73</v>
      </c>
      <c r="U1" s="647"/>
      <c r="V1" s="647"/>
      <c r="W1" s="647"/>
      <c r="X1" s="647"/>
      <c r="Y1" s="647"/>
      <c r="Z1" s="648" t="s">
        <v>96</v>
      </c>
      <c r="AA1" s="648" t="s">
        <v>97</v>
      </c>
      <c r="AB1" s="651" t="s">
        <v>98</v>
      </c>
      <c r="AC1" s="651"/>
      <c r="AD1" s="651" t="s">
        <v>99</v>
      </c>
      <c r="AE1" s="651"/>
      <c r="AF1" s="640" t="s">
        <v>100</v>
      </c>
      <c r="AG1" s="643" t="s">
        <v>12</v>
      </c>
    </row>
    <row r="2" spans="1:33" ht="24" customHeight="1" x14ac:dyDescent="0.25">
      <c r="A2" s="657"/>
      <c r="B2" s="660"/>
      <c r="C2" s="663"/>
      <c r="D2" s="666"/>
      <c r="E2" s="654"/>
      <c r="F2" s="654"/>
      <c r="G2" s="654"/>
      <c r="H2" s="646" t="s">
        <v>101</v>
      </c>
      <c r="I2" s="646"/>
      <c r="J2" s="646"/>
      <c r="K2" s="646"/>
      <c r="L2" s="646" t="s">
        <v>101</v>
      </c>
      <c r="M2" s="646"/>
      <c r="N2" s="646"/>
      <c r="O2" s="646"/>
      <c r="P2" s="646" t="s">
        <v>101</v>
      </c>
      <c r="Q2" s="646"/>
      <c r="R2" s="646"/>
      <c r="S2" s="646"/>
      <c r="T2" s="646" t="s">
        <v>101</v>
      </c>
      <c r="U2" s="646"/>
      <c r="V2" s="646"/>
      <c r="W2" s="646"/>
      <c r="X2" s="646"/>
      <c r="Y2" s="646"/>
      <c r="Z2" s="649"/>
      <c r="AA2" s="649"/>
      <c r="AB2" s="652"/>
      <c r="AC2" s="652"/>
      <c r="AD2" s="652"/>
      <c r="AE2" s="652"/>
      <c r="AF2" s="641"/>
      <c r="AG2" s="644"/>
    </row>
    <row r="3" spans="1:33" ht="79.5" thickBot="1" x14ac:dyDescent="0.3">
      <c r="A3" s="658"/>
      <c r="B3" s="661"/>
      <c r="C3" s="664"/>
      <c r="D3" s="667"/>
      <c r="E3" s="655"/>
      <c r="F3" s="655"/>
      <c r="G3" s="655"/>
      <c r="H3" s="417" t="s">
        <v>102</v>
      </c>
      <c r="I3" s="417" t="s">
        <v>103</v>
      </c>
      <c r="J3" s="417" t="s">
        <v>104</v>
      </c>
      <c r="K3" s="417" t="s">
        <v>73</v>
      </c>
      <c r="L3" s="417" t="s">
        <v>102</v>
      </c>
      <c r="M3" s="417" t="s">
        <v>103</v>
      </c>
      <c r="N3" s="417" t="s">
        <v>104</v>
      </c>
      <c r="O3" s="417" t="s">
        <v>73</v>
      </c>
      <c r="P3" s="417" t="s">
        <v>102</v>
      </c>
      <c r="Q3" s="417" t="s">
        <v>103</v>
      </c>
      <c r="R3" s="417" t="s">
        <v>104</v>
      </c>
      <c r="S3" s="417" t="s">
        <v>73</v>
      </c>
      <c r="T3" s="417" t="s">
        <v>102</v>
      </c>
      <c r="U3" s="417" t="s">
        <v>103</v>
      </c>
      <c r="V3" s="417" t="s">
        <v>104</v>
      </c>
      <c r="W3" s="417" t="s">
        <v>73</v>
      </c>
      <c r="X3" s="402" t="s">
        <v>105</v>
      </c>
      <c r="Y3" s="402" t="s">
        <v>106</v>
      </c>
      <c r="Z3" s="650"/>
      <c r="AA3" s="650"/>
      <c r="AB3" s="403" t="s">
        <v>107</v>
      </c>
      <c r="AC3" s="403" t="s">
        <v>108</v>
      </c>
      <c r="AD3" s="403" t="s">
        <v>109</v>
      </c>
      <c r="AE3" s="403" t="s">
        <v>18</v>
      </c>
      <c r="AF3" s="642"/>
      <c r="AG3" s="645"/>
    </row>
    <row r="4" spans="1:33" thickBot="1" x14ac:dyDescent="0.3">
      <c r="A4" s="552" t="s">
        <v>38</v>
      </c>
      <c r="B4" s="553" t="s">
        <v>55</v>
      </c>
      <c r="C4" s="553">
        <v>3</v>
      </c>
      <c r="D4" s="553">
        <v>4</v>
      </c>
      <c r="E4" s="553">
        <v>5</v>
      </c>
      <c r="F4" s="553">
        <v>6</v>
      </c>
      <c r="G4" s="553">
        <v>7</v>
      </c>
      <c r="H4" s="553">
        <v>8</v>
      </c>
      <c r="I4" s="553">
        <v>9</v>
      </c>
      <c r="J4" s="553">
        <v>10</v>
      </c>
      <c r="K4" s="553">
        <v>11</v>
      </c>
      <c r="L4" s="553">
        <v>12</v>
      </c>
      <c r="M4" s="553">
        <v>13</v>
      </c>
      <c r="N4" s="553">
        <v>14</v>
      </c>
      <c r="O4" s="553">
        <v>15</v>
      </c>
      <c r="P4" s="553">
        <v>16</v>
      </c>
      <c r="Q4" s="553">
        <v>17</v>
      </c>
      <c r="R4" s="553">
        <v>18</v>
      </c>
      <c r="S4" s="553">
        <v>19</v>
      </c>
      <c r="T4" s="553">
        <v>20</v>
      </c>
      <c r="U4" s="553">
        <v>21</v>
      </c>
      <c r="V4" s="553">
        <v>22</v>
      </c>
      <c r="W4" s="553">
        <v>23</v>
      </c>
      <c r="X4" s="553">
        <v>24</v>
      </c>
      <c r="Y4" s="553">
        <v>25</v>
      </c>
      <c r="Z4" s="554">
        <v>26</v>
      </c>
      <c r="AA4" s="554">
        <v>27</v>
      </c>
      <c r="AB4" s="554">
        <v>28</v>
      </c>
      <c r="AC4" s="554">
        <v>29</v>
      </c>
      <c r="AD4" s="554">
        <v>30</v>
      </c>
      <c r="AE4" s="554">
        <v>31</v>
      </c>
      <c r="AF4" s="555">
        <v>32</v>
      </c>
      <c r="AG4" s="556">
        <v>33</v>
      </c>
    </row>
    <row r="5" spans="1:33" ht="15.75" customHeight="1" x14ac:dyDescent="0.25">
      <c r="A5" s="393"/>
      <c r="B5" s="204"/>
      <c r="C5" s="547" t="s">
        <v>121</v>
      </c>
      <c r="D5" s="548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50"/>
      <c r="Y5" s="550"/>
      <c r="Z5" s="549"/>
      <c r="AA5" s="549"/>
      <c r="AB5" s="549"/>
      <c r="AC5" s="549"/>
      <c r="AD5" s="549"/>
      <c r="AE5" s="549"/>
      <c r="AF5" s="549"/>
      <c r="AG5" s="551"/>
    </row>
    <row r="6" spans="1:33" ht="87.75" customHeight="1" x14ac:dyDescent="0.25">
      <c r="A6" s="416"/>
      <c r="B6" s="415"/>
      <c r="C6" s="117" t="s">
        <v>229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31"/>
      <c r="Y6" s="231"/>
      <c r="Z6" s="205"/>
      <c r="AA6" s="205"/>
      <c r="AB6" s="205"/>
      <c r="AC6" s="205"/>
      <c r="AD6" s="205"/>
      <c r="AE6" s="205"/>
      <c r="AF6" s="205"/>
      <c r="AG6" s="477"/>
    </row>
    <row r="7" spans="1:33" ht="16.5" customHeight="1" x14ac:dyDescent="0.25">
      <c r="A7" s="490"/>
      <c r="B7" s="206"/>
      <c r="C7" s="75" t="s">
        <v>62</v>
      </c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8"/>
      <c r="Y7" s="498"/>
      <c r="Z7" s="497"/>
      <c r="AA7" s="497"/>
      <c r="AB7" s="497"/>
      <c r="AC7" s="497"/>
      <c r="AD7" s="497"/>
      <c r="AE7" s="497"/>
      <c r="AF7" s="497"/>
      <c r="AG7" s="499"/>
    </row>
    <row r="8" spans="1:33" ht="17.25" customHeight="1" x14ac:dyDescent="0.25">
      <c r="A8" s="490"/>
      <c r="B8" s="206"/>
      <c r="C8" s="126" t="s">
        <v>92</v>
      </c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498"/>
      <c r="Z8" s="497"/>
      <c r="AA8" s="497"/>
      <c r="AB8" s="497"/>
      <c r="AC8" s="497"/>
      <c r="AD8" s="497"/>
      <c r="AE8" s="497"/>
      <c r="AF8" s="497"/>
      <c r="AG8" s="499"/>
    </row>
    <row r="9" spans="1:33" ht="16.5" customHeight="1" x14ac:dyDescent="0.25">
      <c r="A9" s="490"/>
      <c r="B9" s="206"/>
      <c r="C9" s="81" t="s">
        <v>228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32"/>
      <c r="Y9" s="232"/>
      <c r="Z9" s="207"/>
      <c r="AA9" s="207"/>
      <c r="AB9" s="207"/>
      <c r="AC9" s="207"/>
      <c r="AD9" s="207"/>
      <c r="AE9" s="207"/>
      <c r="AF9" s="207"/>
      <c r="AG9" s="478"/>
    </row>
    <row r="10" spans="1:33" ht="16.5" customHeight="1" x14ac:dyDescent="0.25">
      <c r="A10" s="490"/>
      <c r="B10" s="206"/>
      <c r="C10" s="27" t="s">
        <v>266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32"/>
      <c r="Y10" s="232"/>
      <c r="Z10" s="207"/>
      <c r="AA10" s="207"/>
      <c r="AB10" s="207"/>
      <c r="AC10" s="207"/>
      <c r="AD10" s="207"/>
      <c r="AE10" s="207"/>
      <c r="AF10" s="207"/>
      <c r="AG10" s="478"/>
    </row>
    <row r="11" spans="1:33" ht="15" x14ac:dyDescent="0.25">
      <c r="A11" s="491" t="s">
        <v>38</v>
      </c>
      <c r="B11" s="208" t="s">
        <v>212</v>
      </c>
      <c r="C11" s="209" t="s">
        <v>213</v>
      </c>
      <c r="D11" s="210" t="s">
        <v>214</v>
      </c>
      <c r="E11" s="211" t="s">
        <v>215</v>
      </c>
      <c r="F11" s="212" t="s">
        <v>35</v>
      </c>
      <c r="G11" s="212" t="s">
        <v>35</v>
      </c>
      <c r="H11" s="213"/>
      <c r="I11" s="213"/>
      <c r="J11" s="214">
        <v>27.4</v>
      </c>
      <c r="K11" s="214">
        <v>27.4</v>
      </c>
      <c r="L11" s="215"/>
      <c r="M11" s="213"/>
      <c r="N11" s="213"/>
      <c r="O11" s="213"/>
      <c r="P11" s="213"/>
      <c r="Q11" s="213"/>
      <c r="R11" s="213"/>
      <c r="S11" s="213"/>
      <c r="T11" s="216"/>
      <c r="U11" s="216"/>
      <c r="V11" s="235">
        <f>J11+N11+R11</f>
        <v>27.4</v>
      </c>
      <c r="W11" s="235">
        <f>K11+O11+S11</f>
        <v>27.4</v>
      </c>
      <c r="X11" s="233">
        <f t="shared" ref="X11:X17" si="0">W11/AE11*AD11/1000</f>
        <v>3.5071999999999999E-2</v>
      </c>
      <c r="Y11" s="233">
        <f t="shared" ref="Y11:Y17" si="1">SUM(W11/1000)</f>
        <v>2.7399999999999997E-2</v>
      </c>
      <c r="Z11" s="213"/>
      <c r="AA11" s="213"/>
      <c r="AB11" s="213"/>
      <c r="AC11" s="217">
        <v>10</v>
      </c>
      <c r="AD11" s="218">
        <v>32</v>
      </c>
      <c r="AE11" s="218">
        <v>25</v>
      </c>
      <c r="AF11" s="219">
        <v>0.4</v>
      </c>
      <c r="AG11" s="374"/>
    </row>
    <row r="12" spans="1:33" ht="15" x14ac:dyDescent="0.25">
      <c r="A12" s="491"/>
      <c r="B12" s="208"/>
      <c r="C12" s="489" t="s">
        <v>216</v>
      </c>
      <c r="D12" s="210"/>
      <c r="E12" s="211"/>
      <c r="F12" s="212"/>
      <c r="G12" s="212"/>
      <c r="H12" s="213"/>
      <c r="I12" s="213"/>
      <c r="J12" s="214"/>
      <c r="K12" s="214"/>
      <c r="L12" s="215"/>
      <c r="M12" s="213"/>
      <c r="N12" s="213"/>
      <c r="O12" s="213"/>
      <c r="P12" s="213"/>
      <c r="Q12" s="213"/>
      <c r="R12" s="213"/>
      <c r="S12" s="213"/>
      <c r="T12" s="216"/>
      <c r="U12" s="216"/>
      <c r="V12" s="235"/>
      <c r="W12" s="235"/>
      <c r="X12" s="233"/>
      <c r="Y12" s="233"/>
      <c r="Z12" s="213"/>
      <c r="AA12" s="213"/>
      <c r="AB12" s="213"/>
      <c r="AC12" s="217"/>
      <c r="AD12" s="218"/>
      <c r="AE12" s="218"/>
      <c r="AF12" s="219"/>
      <c r="AG12" s="374"/>
    </row>
    <row r="13" spans="1:33" ht="15" x14ac:dyDescent="0.25">
      <c r="A13" s="491"/>
      <c r="B13" s="208"/>
      <c r="C13" s="27" t="s">
        <v>223</v>
      </c>
      <c r="D13" s="210"/>
      <c r="E13" s="211"/>
      <c r="F13" s="212"/>
      <c r="G13" s="212"/>
      <c r="H13" s="213"/>
      <c r="I13" s="213"/>
      <c r="J13" s="214"/>
      <c r="K13" s="214"/>
      <c r="L13" s="215"/>
      <c r="M13" s="213"/>
      <c r="N13" s="213"/>
      <c r="O13" s="213"/>
      <c r="P13" s="213"/>
      <c r="Q13" s="213"/>
      <c r="R13" s="213"/>
      <c r="S13" s="213"/>
      <c r="T13" s="216"/>
      <c r="U13" s="216"/>
      <c r="V13" s="235"/>
      <c r="W13" s="235"/>
      <c r="X13" s="233"/>
      <c r="Y13" s="233"/>
      <c r="Z13" s="213"/>
      <c r="AA13" s="213"/>
      <c r="AB13" s="213"/>
      <c r="AC13" s="217"/>
      <c r="AD13" s="218"/>
      <c r="AE13" s="218"/>
      <c r="AF13" s="219"/>
      <c r="AG13" s="374"/>
    </row>
    <row r="14" spans="1:33" ht="15" x14ac:dyDescent="0.25">
      <c r="A14" s="491" t="s">
        <v>38</v>
      </c>
      <c r="B14" s="208" t="s">
        <v>212</v>
      </c>
      <c r="C14" s="209" t="s">
        <v>213</v>
      </c>
      <c r="D14" s="210" t="s">
        <v>214</v>
      </c>
      <c r="E14" s="211" t="s">
        <v>217</v>
      </c>
      <c r="F14" s="212" t="s">
        <v>218</v>
      </c>
      <c r="G14" s="212"/>
      <c r="H14" s="213"/>
      <c r="I14" s="213"/>
      <c r="J14" s="214"/>
      <c r="K14" s="214"/>
      <c r="L14" s="215"/>
      <c r="M14" s="213"/>
      <c r="N14" s="213"/>
      <c r="O14" s="213"/>
      <c r="P14" s="213"/>
      <c r="Q14" s="213"/>
      <c r="R14" s="213">
        <v>183.6</v>
      </c>
      <c r="S14" s="213">
        <v>183.6</v>
      </c>
      <c r="T14" s="216"/>
      <c r="U14" s="216"/>
      <c r="V14" s="235">
        <f t="shared" ref="V14:W23" si="2">J14+N14+R14</f>
        <v>183.6</v>
      </c>
      <c r="W14" s="235">
        <f t="shared" si="2"/>
        <v>183.6</v>
      </c>
      <c r="X14" s="233">
        <f t="shared" si="0"/>
        <v>0.23500799999999999</v>
      </c>
      <c r="Y14" s="233">
        <f t="shared" si="1"/>
        <v>0.18359999999999999</v>
      </c>
      <c r="Z14" s="213"/>
      <c r="AA14" s="213"/>
      <c r="AB14" s="213"/>
      <c r="AC14" s="217">
        <v>183.6</v>
      </c>
      <c r="AD14" s="218">
        <v>32</v>
      </c>
      <c r="AE14" s="218">
        <v>25</v>
      </c>
      <c r="AF14" s="219">
        <v>0.4</v>
      </c>
      <c r="AG14" s="374"/>
    </row>
    <row r="15" spans="1:33" ht="15" x14ac:dyDescent="0.25">
      <c r="A15" s="491"/>
      <c r="B15" s="208"/>
      <c r="C15" s="489" t="s">
        <v>216</v>
      </c>
      <c r="D15" s="210"/>
      <c r="E15" s="211"/>
      <c r="F15" s="212"/>
      <c r="G15" s="212"/>
      <c r="H15" s="213"/>
      <c r="I15" s="213"/>
      <c r="J15" s="214"/>
      <c r="K15" s="214"/>
      <c r="L15" s="215"/>
      <c r="M15" s="213"/>
      <c r="N15" s="213"/>
      <c r="O15" s="213"/>
      <c r="P15" s="213"/>
      <c r="Q15" s="213"/>
      <c r="R15" s="213"/>
      <c r="S15" s="213"/>
      <c r="T15" s="216"/>
      <c r="U15" s="216"/>
      <c r="V15" s="235"/>
      <c r="W15" s="235"/>
      <c r="X15" s="233"/>
      <c r="Y15" s="233"/>
      <c r="Z15" s="213"/>
      <c r="AA15" s="213"/>
      <c r="AB15" s="213"/>
      <c r="AC15" s="217"/>
      <c r="AD15" s="218"/>
      <c r="AE15" s="218"/>
      <c r="AF15" s="219"/>
      <c r="AG15" s="374"/>
    </row>
    <row r="16" spans="1:33" ht="15" x14ac:dyDescent="0.25">
      <c r="A16" s="491"/>
      <c r="B16" s="208"/>
      <c r="C16" s="27" t="s">
        <v>224</v>
      </c>
      <c r="D16" s="210"/>
      <c r="E16" s="211"/>
      <c r="F16" s="212"/>
      <c r="G16" s="212"/>
      <c r="H16" s="213"/>
      <c r="I16" s="213"/>
      <c r="J16" s="214"/>
      <c r="K16" s="214"/>
      <c r="L16" s="215"/>
      <c r="M16" s="213"/>
      <c r="N16" s="213"/>
      <c r="O16" s="213"/>
      <c r="P16" s="213"/>
      <c r="Q16" s="213"/>
      <c r="R16" s="213"/>
      <c r="S16" s="213"/>
      <c r="T16" s="216"/>
      <c r="U16" s="216"/>
      <c r="V16" s="235"/>
      <c r="W16" s="235"/>
      <c r="X16" s="233"/>
      <c r="Y16" s="233"/>
      <c r="Z16" s="213"/>
      <c r="AA16" s="213"/>
      <c r="AB16" s="213"/>
      <c r="AC16" s="217"/>
      <c r="AD16" s="218"/>
      <c r="AE16" s="218"/>
      <c r="AF16" s="219"/>
      <c r="AG16" s="374"/>
    </row>
    <row r="17" spans="1:33" ht="18.75" customHeight="1" x14ac:dyDescent="0.25">
      <c r="A17" s="491" t="s">
        <v>38</v>
      </c>
      <c r="B17" s="208" t="s">
        <v>219</v>
      </c>
      <c r="C17" s="209" t="s">
        <v>220</v>
      </c>
      <c r="D17" s="210" t="s">
        <v>214</v>
      </c>
      <c r="E17" s="211" t="s">
        <v>215</v>
      </c>
      <c r="F17" s="212" t="s">
        <v>218</v>
      </c>
      <c r="G17" s="212" t="s">
        <v>36</v>
      </c>
      <c r="H17" s="213"/>
      <c r="I17" s="213"/>
      <c r="J17" s="214"/>
      <c r="K17" s="214"/>
      <c r="L17" s="215"/>
      <c r="M17" s="213"/>
      <c r="N17" s="213">
        <v>353</v>
      </c>
      <c r="O17" s="213">
        <v>353</v>
      </c>
      <c r="P17" s="213"/>
      <c r="Q17" s="213"/>
      <c r="R17" s="213"/>
      <c r="S17" s="213"/>
      <c r="T17" s="216"/>
      <c r="U17" s="216"/>
      <c r="V17" s="235">
        <f t="shared" si="2"/>
        <v>353</v>
      </c>
      <c r="W17" s="235">
        <f t="shared" si="2"/>
        <v>353</v>
      </c>
      <c r="X17" s="233">
        <f t="shared" si="0"/>
        <v>0.45183999999999996</v>
      </c>
      <c r="Y17" s="233">
        <f t="shared" si="1"/>
        <v>0.35299999999999998</v>
      </c>
      <c r="Z17" s="213"/>
      <c r="AA17" s="213"/>
      <c r="AB17" s="213"/>
      <c r="AC17" s="217">
        <v>353</v>
      </c>
      <c r="AD17" s="218">
        <v>32</v>
      </c>
      <c r="AE17" s="218">
        <v>25</v>
      </c>
      <c r="AF17" s="219">
        <v>0.4</v>
      </c>
      <c r="AG17" s="374"/>
    </row>
    <row r="18" spans="1:33" ht="15" x14ac:dyDescent="0.25">
      <c r="A18" s="491"/>
      <c r="B18" s="208"/>
      <c r="C18" s="489" t="s">
        <v>216</v>
      </c>
      <c r="D18" s="210"/>
      <c r="E18" s="211"/>
      <c r="F18" s="212"/>
      <c r="G18" s="212"/>
      <c r="H18" s="213"/>
      <c r="I18" s="213"/>
      <c r="J18" s="214"/>
      <c r="K18" s="214"/>
      <c r="L18" s="215"/>
      <c r="M18" s="213"/>
      <c r="N18" s="213"/>
      <c r="O18" s="213"/>
      <c r="P18" s="213"/>
      <c r="Q18" s="213"/>
      <c r="R18" s="213"/>
      <c r="S18" s="213"/>
      <c r="T18" s="216"/>
      <c r="U18" s="216"/>
      <c r="V18" s="235"/>
      <c r="W18" s="235"/>
      <c r="X18" s="233"/>
      <c r="Y18" s="233"/>
      <c r="Z18" s="213"/>
      <c r="AA18" s="213"/>
      <c r="AB18" s="213"/>
      <c r="AC18" s="217"/>
      <c r="AD18" s="218"/>
      <c r="AE18" s="218"/>
      <c r="AF18" s="219"/>
      <c r="AG18" s="374"/>
    </row>
    <row r="19" spans="1:33" ht="15" x14ac:dyDescent="0.25">
      <c r="A19" s="492"/>
      <c r="B19" s="220"/>
      <c r="C19" s="27" t="s">
        <v>225</v>
      </c>
      <c r="D19" s="221"/>
      <c r="E19" s="222"/>
      <c r="F19" s="223"/>
      <c r="G19" s="223"/>
      <c r="H19" s="224"/>
      <c r="I19" s="224"/>
      <c r="J19" s="225"/>
      <c r="K19" s="225"/>
      <c r="L19" s="226"/>
      <c r="M19" s="224"/>
      <c r="N19" s="224"/>
      <c r="O19" s="224"/>
      <c r="P19" s="224"/>
      <c r="Q19" s="224"/>
      <c r="R19" s="224"/>
      <c r="S19" s="224"/>
      <c r="T19" s="227"/>
      <c r="U19" s="227"/>
      <c r="V19" s="235"/>
      <c r="W19" s="235"/>
      <c r="X19" s="234"/>
      <c r="Y19" s="234"/>
      <c r="Z19" s="224"/>
      <c r="AA19" s="224"/>
      <c r="AB19" s="224"/>
      <c r="AC19" s="228"/>
      <c r="AD19" s="229"/>
      <c r="AE19" s="229"/>
      <c r="AF19" s="219"/>
      <c r="AG19" s="493"/>
    </row>
    <row r="20" spans="1:33" ht="15" x14ac:dyDescent="0.25">
      <c r="A20" s="491" t="s">
        <v>38</v>
      </c>
      <c r="B20" s="216">
        <v>52.001199999999997</v>
      </c>
      <c r="C20" s="209" t="s">
        <v>221</v>
      </c>
      <c r="D20" s="210" t="s">
        <v>214</v>
      </c>
      <c r="E20" s="211" t="s">
        <v>215</v>
      </c>
      <c r="F20" s="212" t="s">
        <v>35</v>
      </c>
      <c r="G20" s="212" t="s">
        <v>35</v>
      </c>
      <c r="H20" s="213"/>
      <c r="I20" s="213"/>
      <c r="J20" s="230">
        <v>43</v>
      </c>
      <c r="K20" s="230">
        <v>43</v>
      </c>
      <c r="L20" s="215"/>
      <c r="M20" s="213"/>
      <c r="N20" s="213"/>
      <c r="O20" s="213"/>
      <c r="P20" s="213"/>
      <c r="Q20" s="213"/>
      <c r="R20" s="213"/>
      <c r="S20" s="213"/>
      <c r="T20" s="216"/>
      <c r="U20" s="216"/>
      <c r="V20" s="235">
        <f t="shared" si="2"/>
        <v>43</v>
      </c>
      <c r="W20" s="235">
        <f t="shared" si="2"/>
        <v>43</v>
      </c>
      <c r="X20" s="233">
        <f>W20/AE20*AD20/1000</f>
        <v>5.6437500000000002E-2</v>
      </c>
      <c r="Y20" s="233">
        <f>W20/1000</f>
        <v>4.2999999999999997E-2</v>
      </c>
      <c r="Z20" s="213"/>
      <c r="AA20" s="213"/>
      <c r="AB20" s="213"/>
      <c r="AC20" s="217">
        <v>43</v>
      </c>
      <c r="AD20" s="218">
        <v>42</v>
      </c>
      <c r="AE20" s="218">
        <v>32</v>
      </c>
      <c r="AF20" s="219">
        <v>0.4</v>
      </c>
      <c r="AG20" s="374"/>
    </row>
    <row r="21" spans="1:33" ht="15" x14ac:dyDescent="0.25">
      <c r="A21" s="491"/>
      <c r="B21" s="216"/>
      <c r="C21" s="489" t="s">
        <v>216</v>
      </c>
      <c r="D21" s="210"/>
      <c r="E21" s="211"/>
      <c r="F21" s="212"/>
      <c r="G21" s="212"/>
      <c r="H21" s="213"/>
      <c r="I21" s="213"/>
      <c r="J21" s="230"/>
      <c r="K21" s="230"/>
      <c r="L21" s="215"/>
      <c r="M21" s="213"/>
      <c r="N21" s="213"/>
      <c r="O21" s="213"/>
      <c r="P21" s="213"/>
      <c r="Q21" s="213"/>
      <c r="R21" s="213"/>
      <c r="S21" s="213"/>
      <c r="T21" s="216"/>
      <c r="U21" s="216"/>
      <c r="V21" s="235"/>
      <c r="W21" s="235"/>
      <c r="X21" s="233"/>
      <c r="Y21" s="233"/>
      <c r="Z21" s="213"/>
      <c r="AA21" s="213"/>
      <c r="AB21" s="213"/>
      <c r="AC21" s="217"/>
      <c r="AD21" s="218"/>
      <c r="AE21" s="218"/>
      <c r="AF21" s="219"/>
      <c r="AG21" s="374"/>
    </row>
    <row r="22" spans="1:33" ht="15" x14ac:dyDescent="0.25">
      <c r="A22" s="491"/>
      <c r="B22" s="216"/>
      <c r="C22" s="27" t="s">
        <v>226</v>
      </c>
      <c r="D22" s="210"/>
      <c r="E22" s="211"/>
      <c r="F22" s="212"/>
      <c r="G22" s="212"/>
      <c r="H22" s="213"/>
      <c r="I22" s="213"/>
      <c r="J22" s="230"/>
      <c r="K22" s="230"/>
      <c r="L22" s="215"/>
      <c r="M22" s="213"/>
      <c r="N22" s="213"/>
      <c r="O22" s="213"/>
      <c r="P22" s="213"/>
      <c r="Q22" s="213"/>
      <c r="R22" s="213"/>
      <c r="S22" s="213"/>
      <c r="T22" s="216"/>
      <c r="U22" s="216"/>
      <c r="V22" s="235"/>
      <c r="W22" s="235"/>
      <c r="X22" s="233"/>
      <c r="Y22" s="233"/>
      <c r="Z22" s="213"/>
      <c r="AA22" s="213"/>
      <c r="AB22" s="213"/>
      <c r="AC22" s="217"/>
      <c r="AD22" s="218"/>
      <c r="AE22" s="218"/>
      <c r="AF22" s="219"/>
      <c r="AG22" s="374"/>
    </row>
    <row r="23" spans="1:33" ht="15" x14ac:dyDescent="0.25">
      <c r="A23" s="491" t="s">
        <v>38</v>
      </c>
      <c r="B23" s="216">
        <v>52.001199999999997</v>
      </c>
      <c r="C23" s="209" t="s">
        <v>221</v>
      </c>
      <c r="D23" s="210" t="s">
        <v>214</v>
      </c>
      <c r="E23" s="211" t="s">
        <v>38</v>
      </c>
      <c r="F23" s="212" t="s">
        <v>222</v>
      </c>
      <c r="G23" s="212"/>
      <c r="H23" s="213"/>
      <c r="I23" s="213"/>
      <c r="J23" s="230"/>
      <c r="K23" s="230"/>
      <c r="L23" s="215"/>
      <c r="M23" s="213"/>
      <c r="N23" s="213">
        <v>38</v>
      </c>
      <c r="O23" s="213">
        <v>38</v>
      </c>
      <c r="P23" s="213"/>
      <c r="Q23" s="213"/>
      <c r="R23" s="213"/>
      <c r="S23" s="213"/>
      <c r="T23" s="216"/>
      <c r="U23" s="216"/>
      <c r="V23" s="235">
        <f t="shared" si="2"/>
        <v>38</v>
      </c>
      <c r="W23" s="235">
        <f t="shared" si="2"/>
        <v>38</v>
      </c>
      <c r="X23" s="233">
        <f>W23/AE23*AD23/1000</f>
        <v>4.9875000000000003E-2</v>
      </c>
      <c r="Y23" s="233">
        <f>W23/1000</f>
        <v>3.7999999999999999E-2</v>
      </c>
      <c r="Z23" s="213"/>
      <c r="AA23" s="213"/>
      <c r="AB23" s="213"/>
      <c r="AC23" s="217">
        <v>38</v>
      </c>
      <c r="AD23" s="218">
        <v>42</v>
      </c>
      <c r="AE23" s="218">
        <v>32</v>
      </c>
      <c r="AF23" s="219">
        <v>0.4</v>
      </c>
      <c r="AG23" s="374"/>
    </row>
    <row r="24" spans="1:33" ht="15" x14ac:dyDescent="0.25">
      <c r="A24" s="491"/>
      <c r="B24" s="216"/>
      <c r="C24" s="489" t="s">
        <v>216</v>
      </c>
      <c r="D24" s="210"/>
      <c r="E24" s="211"/>
      <c r="F24" s="212"/>
      <c r="G24" s="212"/>
      <c r="H24" s="213"/>
      <c r="I24" s="213"/>
      <c r="J24" s="230"/>
      <c r="K24" s="230"/>
      <c r="L24" s="215"/>
      <c r="M24" s="213"/>
      <c r="N24" s="213"/>
      <c r="O24" s="213"/>
      <c r="P24" s="213"/>
      <c r="Q24" s="213"/>
      <c r="R24" s="213"/>
      <c r="S24" s="213"/>
      <c r="T24" s="216"/>
      <c r="U24" s="216"/>
      <c r="V24" s="208"/>
      <c r="W24" s="208"/>
      <c r="X24" s="233"/>
      <c r="Y24" s="233"/>
      <c r="Z24" s="213"/>
      <c r="AA24" s="213"/>
      <c r="AB24" s="213"/>
      <c r="AC24" s="217"/>
      <c r="AD24" s="218"/>
      <c r="AE24" s="218"/>
      <c r="AF24" s="219"/>
      <c r="AG24" s="374"/>
    </row>
    <row r="25" spans="1:33" thickBot="1" x14ac:dyDescent="0.3">
      <c r="A25" s="494"/>
      <c r="B25" s="479"/>
      <c r="C25" s="480" t="s">
        <v>29</v>
      </c>
      <c r="D25" s="481"/>
      <c r="E25" s="482"/>
      <c r="F25" s="482"/>
      <c r="G25" s="482"/>
      <c r="H25" s="482"/>
      <c r="I25" s="482"/>
      <c r="J25" s="483"/>
      <c r="K25" s="483"/>
      <c r="L25" s="484"/>
      <c r="M25" s="482"/>
      <c r="N25" s="482"/>
      <c r="O25" s="482"/>
      <c r="P25" s="482"/>
      <c r="Q25" s="482"/>
      <c r="R25" s="482"/>
      <c r="S25" s="482"/>
      <c r="T25" s="485"/>
      <c r="U25" s="485"/>
      <c r="V25" s="485"/>
      <c r="W25" s="485"/>
      <c r="X25" s="486">
        <f>SUM(X11+X14+X17+X23+X20)</f>
        <v>0.82823249999999993</v>
      </c>
      <c r="Y25" s="486">
        <f>SUM(Y11+Y14+Y17+Y23+Y20)</f>
        <v>0.64500000000000002</v>
      </c>
      <c r="Z25" s="482"/>
      <c r="AA25" s="482"/>
      <c r="AB25" s="482"/>
      <c r="AC25" s="487"/>
      <c r="AD25" s="488"/>
      <c r="AE25" s="488"/>
      <c r="AF25" s="495"/>
      <c r="AG25" s="496"/>
    </row>
    <row r="27" spans="1:33" ht="15" x14ac:dyDescent="0.25">
      <c r="C27"/>
    </row>
    <row r="28" spans="1:33" ht="15" x14ac:dyDescent="0.25">
      <c r="C28"/>
    </row>
    <row r="29" spans="1:33" ht="15" x14ac:dyDescent="0.25">
      <c r="C29"/>
    </row>
    <row r="30" spans="1:33" ht="15" x14ac:dyDescent="0.25">
      <c r="C30"/>
    </row>
    <row r="31" spans="1:33" ht="15" x14ac:dyDescent="0.25">
      <c r="C31"/>
    </row>
    <row r="32" spans="1:33" ht="15" x14ac:dyDescent="0.25">
      <c r="C32"/>
    </row>
    <row r="33" spans="3:3" ht="15" x14ac:dyDescent="0.25">
      <c r="C33"/>
    </row>
    <row r="34" spans="3:3" ht="15" x14ac:dyDescent="0.25">
      <c r="C34"/>
    </row>
    <row r="35" spans="3:3" ht="15" x14ac:dyDescent="0.25">
      <c r="C35"/>
    </row>
    <row r="36" spans="3:3" ht="15" x14ac:dyDescent="0.25">
      <c r="C36"/>
    </row>
    <row r="37" spans="3:3" ht="15" x14ac:dyDescent="0.25">
      <c r="C37"/>
    </row>
    <row r="38" spans="3:3" ht="15" x14ac:dyDescent="0.25">
      <c r="C38"/>
    </row>
    <row r="39" spans="3:3" ht="15" x14ac:dyDescent="0.25">
      <c r="C39"/>
    </row>
    <row r="40" spans="3:3" ht="15" x14ac:dyDescent="0.25">
      <c r="C40"/>
    </row>
    <row r="41" spans="3:3" ht="15" x14ac:dyDescent="0.25">
      <c r="C41"/>
    </row>
    <row r="42" spans="3:3" ht="15" x14ac:dyDescent="0.25">
      <c r="C42"/>
    </row>
    <row r="43" spans="3:3" ht="15" x14ac:dyDescent="0.25">
      <c r="C43"/>
    </row>
    <row r="44" spans="3:3" ht="15" x14ac:dyDescent="0.25">
      <c r="C44"/>
    </row>
    <row r="45" spans="3:3" ht="15" x14ac:dyDescent="0.25">
      <c r="C45"/>
    </row>
    <row r="46" spans="3:3" ht="15" x14ac:dyDescent="0.25">
      <c r="C46"/>
    </row>
    <row r="47" spans="3:3" ht="15" x14ac:dyDescent="0.25">
      <c r="C47"/>
    </row>
    <row r="48" spans="3:3" ht="15" x14ac:dyDescent="0.25">
      <c r="C48"/>
    </row>
    <row r="49" spans="3:3" ht="15" x14ac:dyDescent="0.25">
      <c r="C49"/>
    </row>
    <row r="50" spans="3:3" ht="15" x14ac:dyDescent="0.25">
      <c r="C50"/>
    </row>
    <row r="51" spans="3:3" ht="15" x14ac:dyDescent="0.25">
      <c r="C51"/>
    </row>
    <row r="52" spans="3:3" ht="15" x14ac:dyDescent="0.25">
      <c r="C52"/>
    </row>
    <row r="53" spans="3:3" ht="15" x14ac:dyDescent="0.25">
      <c r="C53"/>
    </row>
    <row r="54" spans="3:3" ht="15" x14ac:dyDescent="0.25">
      <c r="C54"/>
    </row>
    <row r="55" spans="3:3" ht="15" x14ac:dyDescent="0.25">
      <c r="C55"/>
    </row>
    <row r="56" spans="3:3" ht="15" x14ac:dyDescent="0.25">
      <c r="C56"/>
    </row>
    <row r="57" spans="3:3" ht="15" x14ac:dyDescent="0.25">
      <c r="C57"/>
    </row>
    <row r="58" spans="3:3" ht="15" x14ac:dyDescent="0.25">
      <c r="C58"/>
    </row>
    <row r="59" spans="3:3" ht="15" x14ac:dyDescent="0.25">
      <c r="C59"/>
    </row>
    <row r="60" spans="3:3" ht="15" x14ac:dyDescent="0.25">
      <c r="C60"/>
    </row>
    <row r="61" spans="3:3" ht="15" x14ac:dyDescent="0.25">
      <c r="C61"/>
    </row>
    <row r="62" spans="3:3" ht="15" x14ac:dyDescent="0.25">
      <c r="C62"/>
    </row>
    <row r="63" spans="3:3" ht="15" x14ac:dyDescent="0.25">
      <c r="C63"/>
    </row>
    <row r="64" spans="3:3" ht="15" x14ac:dyDescent="0.25">
      <c r="C64"/>
    </row>
    <row r="65" spans="3:3" ht="15" x14ac:dyDescent="0.25">
      <c r="C65"/>
    </row>
    <row r="66" spans="3:3" ht="15" x14ac:dyDescent="0.25">
      <c r="C66"/>
    </row>
    <row r="67" spans="3:3" ht="15" x14ac:dyDescent="0.25">
      <c r="C67"/>
    </row>
    <row r="68" spans="3:3" ht="15" x14ac:dyDescent="0.25">
      <c r="C68"/>
    </row>
    <row r="69" spans="3:3" ht="15" x14ac:dyDescent="0.25">
      <c r="C69"/>
    </row>
    <row r="70" spans="3:3" ht="15" x14ac:dyDescent="0.25">
      <c r="C70"/>
    </row>
    <row r="71" spans="3:3" ht="15" x14ac:dyDescent="0.25">
      <c r="C71"/>
    </row>
    <row r="72" spans="3:3" ht="15" x14ac:dyDescent="0.25">
      <c r="C72"/>
    </row>
    <row r="73" spans="3:3" ht="15" x14ac:dyDescent="0.25">
      <c r="C73"/>
    </row>
    <row r="74" spans="3:3" ht="15" x14ac:dyDescent="0.25">
      <c r="C74"/>
    </row>
    <row r="75" spans="3:3" ht="15" x14ac:dyDescent="0.25">
      <c r="C75"/>
    </row>
    <row r="76" spans="3:3" ht="15" x14ac:dyDescent="0.25">
      <c r="C76"/>
    </row>
    <row r="77" spans="3:3" ht="15" x14ac:dyDescent="0.25">
      <c r="C77"/>
    </row>
    <row r="78" spans="3:3" ht="15" x14ac:dyDescent="0.25">
      <c r="C78"/>
    </row>
    <row r="79" spans="3:3" ht="15" x14ac:dyDescent="0.25">
      <c r="C79"/>
    </row>
    <row r="80" spans="3:3" ht="15" x14ac:dyDescent="0.25">
      <c r="C80"/>
    </row>
    <row r="81" spans="3:3" ht="15" x14ac:dyDescent="0.25">
      <c r="C81"/>
    </row>
    <row r="82" spans="3:3" ht="15" x14ac:dyDescent="0.25">
      <c r="C82"/>
    </row>
    <row r="83" spans="3:3" ht="15" x14ac:dyDescent="0.25">
      <c r="C83"/>
    </row>
    <row r="84" spans="3:3" ht="15" x14ac:dyDescent="0.25">
      <c r="C84"/>
    </row>
    <row r="85" spans="3:3" ht="15" x14ac:dyDescent="0.25">
      <c r="C85"/>
    </row>
    <row r="86" spans="3:3" ht="15" x14ac:dyDescent="0.25">
      <c r="C86"/>
    </row>
    <row r="87" spans="3:3" ht="15" x14ac:dyDescent="0.25">
      <c r="C87"/>
    </row>
    <row r="88" spans="3:3" ht="15" x14ac:dyDescent="0.25">
      <c r="C88"/>
    </row>
    <row r="89" spans="3:3" ht="15" x14ac:dyDescent="0.25">
      <c r="C89"/>
    </row>
    <row r="90" spans="3:3" ht="15" x14ac:dyDescent="0.25">
      <c r="C90"/>
    </row>
    <row r="91" spans="3:3" ht="15" x14ac:dyDescent="0.25">
      <c r="C91"/>
    </row>
    <row r="92" spans="3:3" ht="15" x14ac:dyDescent="0.25">
      <c r="C92"/>
    </row>
    <row r="93" spans="3:3" ht="15" x14ac:dyDescent="0.25">
      <c r="C93"/>
    </row>
    <row r="94" spans="3:3" ht="15" x14ac:dyDescent="0.25">
      <c r="C94"/>
    </row>
    <row r="95" spans="3:3" ht="15" x14ac:dyDescent="0.25">
      <c r="C95"/>
    </row>
    <row r="96" spans="3:3" ht="15" x14ac:dyDescent="0.25">
      <c r="C96"/>
    </row>
    <row r="97" spans="3:3" ht="15" x14ac:dyDescent="0.25">
      <c r="C97"/>
    </row>
    <row r="98" spans="3:3" ht="15" x14ac:dyDescent="0.25">
      <c r="C98"/>
    </row>
    <row r="99" spans="3:3" ht="15" x14ac:dyDescent="0.25">
      <c r="C99"/>
    </row>
    <row r="100" spans="3:3" ht="15" x14ac:dyDescent="0.25">
      <c r="C100"/>
    </row>
    <row r="101" spans="3:3" ht="15" x14ac:dyDescent="0.25">
      <c r="C101"/>
    </row>
    <row r="102" spans="3:3" ht="15" x14ac:dyDescent="0.25">
      <c r="C102"/>
    </row>
    <row r="103" spans="3:3" ht="15" x14ac:dyDescent="0.25">
      <c r="C103"/>
    </row>
    <row r="104" spans="3:3" ht="15" x14ac:dyDescent="0.25">
      <c r="C104"/>
    </row>
    <row r="105" spans="3:3" ht="15" x14ac:dyDescent="0.25">
      <c r="C105"/>
    </row>
    <row r="106" spans="3:3" ht="15" x14ac:dyDescent="0.25">
      <c r="C106"/>
    </row>
    <row r="107" spans="3:3" ht="15" x14ac:dyDescent="0.25">
      <c r="C107"/>
    </row>
    <row r="108" spans="3:3" ht="15" x14ac:dyDescent="0.25">
      <c r="C108"/>
    </row>
    <row r="109" spans="3:3" ht="15" x14ac:dyDescent="0.25">
      <c r="C109"/>
    </row>
    <row r="110" spans="3:3" ht="15" x14ac:dyDescent="0.25">
      <c r="C110"/>
    </row>
    <row r="111" spans="3:3" ht="15" x14ac:dyDescent="0.25">
      <c r="C111"/>
    </row>
    <row r="112" spans="3:3" ht="15" x14ac:dyDescent="0.25">
      <c r="C112"/>
    </row>
    <row r="113" spans="3:3" ht="15" x14ac:dyDescent="0.25">
      <c r="C113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  <row r="117" spans="3:3" ht="15" x14ac:dyDescent="0.25">
      <c r="C117"/>
    </row>
  </sheetData>
  <mergeCells count="21">
    <mergeCell ref="F1:F3"/>
    <mergeCell ref="G1:G3"/>
    <mergeCell ref="H1:K1"/>
    <mergeCell ref="L1:O1"/>
    <mergeCell ref="A1:A3"/>
    <mergeCell ref="B1:B3"/>
    <mergeCell ref="C1:C3"/>
    <mergeCell ref="D1:D3"/>
    <mergeCell ref="E1:E3"/>
    <mergeCell ref="AF1:AF3"/>
    <mergeCell ref="AG1:AG3"/>
    <mergeCell ref="H2:K2"/>
    <mergeCell ref="L2:O2"/>
    <mergeCell ref="P2:S2"/>
    <mergeCell ref="T2:Y2"/>
    <mergeCell ref="P1:S1"/>
    <mergeCell ref="T1:Y1"/>
    <mergeCell ref="Z1:Z3"/>
    <mergeCell ref="AA1:AA3"/>
    <mergeCell ref="AB1:AC2"/>
    <mergeCell ref="AD1:AE2"/>
  </mergeCells>
  <pageMargins left="0.70866141732283472" right="0.70866141732283472" top="0.74803149606299213" bottom="0.74803149606299213" header="0.31496062992125984" footer="0.31496062992125984"/>
  <pageSetup paperSize="9" scale="80" firstPageNumber="79" pageOrder="overThenDown" orientation="landscape" useFirstPageNumber="1" r:id="rId1"/>
  <headerFooter>
    <oddFooter>&amp;LИнж.БП-СВ-Утил. изм&amp;CСписък № 7 излишни ОБВВПИ към 01.01.2025 г.&amp;R&amp;P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"/>
  <sheetViews>
    <sheetView zoomScaleNormal="100" workbookViewId="0">
      <selection activeCell="C30" sqref="C30"/>
    </sheetView>
  </sheetViews>
  <sheetFormatPr defaultRowHeight="15" x14ac:dyDescent="0.25"/>
  <cols>
    <col min="1" max="1" width="5.42578125" customWidth="1"/>
    <col min="3" max="3" width="49.85546875" customWidth="1"/>
    <col min="4" max="4" width="7.140625" customWidth="1"/>
    <col min="5" max="5" width="5.42578125" customWidth="1"/>
    <col min="6" max="6" width="5.5703125" customWidth="1"/>
    <col min="7" max="7" width="5.85546875" customWidth="1"/>
    <col min="8" max="8" width="6.85546875" customWidth="1"/>
    <col min="9" max="9" width="6.5703125" customWidth="1"/>
    <col min="10" max="10" width="6.7109375" customWidth="1"/>
    <col min="11" max="12" width="7" customWidth="1"/>
    <col min="13" max="13" width="6.42578125" customWidth="1"/>
    <col min="14" max="14" width="6.7109375" customWidth="1"/>
    <col min="18" max="18" width="6" customWidth="1"/>
    <col min="19" max="19" width="5.28515625" customWidth="1"/>
    <col min="20" max="20" width="5.85546875" customWidth="1"/>
    <col min="21" max="21" width="7.140625" customWidth="1"/>
    <col min="24" max="24" width="7.28515625" customWidth="1"/>
    <col min="25" max="25" width="7.140625" customWidth="1"/>
  </cols>
  <sheetData>
    <row r="2" spans="1:25" ht="15.75" thickBot="1" x14ac:dyDescent="0.3"/>
    <row r="3" spans="1:25" ht="15" customHeight="1" x14ac:dyDescent="0.25">
      <c r="A3" s="565" t="s">
        <v>0</v>
      </c>
      <c r="B3" s="568" t="s">
        <v>142</v>
      </c>
      <c r="C3" s="571" t="s">
        <v>143</v>
      </c>
      <c r="D3" s="574" t="s">
        <v>1</v>
      </c>
      <c r="E3" s="574" t="s">
        <v>2</v>
      </c>
      <c r="F3" s="577" t="s">
        <v>3</v>
      </c>
      <c r="G3" s="577" t="s">
        <v>4</v>
      </c>
      <c r="H3" s="580" t="s">
        <v>264</v>
      </c>
      <c r="I3" s="580"/>
      <c r="J3" s="580"/>
      <c r="K3" s="580"/>
      <c r="L3" s="582" t="s">
        <v>6</v>
      </c>
      <c r="M3" s="582"/>
      <c r="N3" s="582"/>
      <c r="O3" s="582"/>
      <c r="P3" s="582"/>
      <c r="Q3" s="582"/>
      <c r="R3" s="574" t="s">
        <v>7</v>
      </c>
      <c r="S3" s="574" t="s">
        <v>8</v>
      </c>
      <c r="T3" s="587" t="s">
        <v>52</v>
      </c>
      <c r="U3" s="587"/>
      <c r="V3" s="587" t="s">
        <v>31</v>
      </c>
      <c r="W3" s="587"/>
      <c r="X3" s="589" t="s">
        <v>11</v>
      </c>
      <c r="Y3" s="592" t="s">
        <v>12</v>
      </c>
    </row>
    <row r="4" spans="1:25" x14ac:dyDescent="0.25">
      <c r="A4" s="566"/>
      <c r="B4" s="569"/>
      <c r="C4" s="572"/>
      <c r="D4" s="575"/>
      <c r="E4" s="575"/>
      <c r="F4" s="578"/>
      <c r="G4" s="578"/>
      <c r="H4" s="581"/>
      <c r="I4" s="581"/>
      <c r="J4" s="581"/>
      <c r="K4" s="581"/>
      <c r="L4" s="583"/>
      <c r="M4" s="583"/>
      <c r="N4" s="583"/>
      <c r="O4" s="583"/>
      <c r="P4" s="583"/>
      <c r="Q4" s="583"/>
      <c r="R4" s="575"/>
      <c r="S4" s="575"/>
      <c r="T4" s="588"/>
      <c r="U4" s="588"/>
      <c r="V4" s="588"/>
      <c r="W4" s="588"/>
      <c r="X4" s="590"/>
      <c r="Y4" s="593"/>
    </row>
    <row r="5" spans="1:25" x14ac:dyDescent="0.25">
      <c r="A5" s="566"/>
      <c r="B5" s="569"/>
      <c r="C5" s="572"/>
      <c r="D5" s="575"/>
      <c r="E5" s="575"/>
      <c r="F5" s="578"/>
      <c r="G5" s="578"/>
      <c r="H5" s="581"/>
      <c r="I5" s="581"/>
      <c r="J5" s="581"/>
      <c r="K5" s="581"/>
      <c r="L5" s="583"/>
      <c r="M5" s="583"/>
      <c r="N5" s="583"/>
      <c r="O5" s="583"/>
      <c r="P5" s="583"/>
      <c r="Q5" s="583"/>
      <c r="R5" s="575"/>
      <c r="S5" s="575"/>
      <c r="T5" s="588"/>
      <c r="U5" s="588"/>
      <c r="V5" s="588"/>
      <c r="W5" s="588"/>
      <c r="X5" s="590"/>
      <c r="Y5" s="593"/>
    </row>
    <row r="6" spans="1:25" ht="28.5" customHeight="1" x14ac:dyDescent="0.25">
      <c r="A6" s="566"/>
      <c r="B6" s="569"/>
      <c r="C6" s="572"/>
      <c r="D6" s="575"/>
      <c r="E6" s="575"/>
      <c r="F6" s="578"/>
      <c r="G6" s="578"/>
      <c r="H6" s="584" t="s">
        <v>144</v>
      </c>
      <c r="I6" s="584"/>
      <c r="J6" s="584"/>
      <c r="K6" s="584"/>
      <c r="L6" s="584" t="s">
        <v>144</v>
      </c>
      <c r="M6" s="584"/>
      <c r="N6" s="584"/>
      <c r="O6" s="584"/>
      <c r="P6" s="585" t="s">
        <v>145</v>
      </c>
      <c r="Q6" s="585" t="s">
        <v>146</v>
      </c>
      <c r="R6" s="575"/>
      <c r="S6" s="575"/>
      <c r="T6" s="595" t="s">
        <v>15</v>
      </c>
      <c r="U6" s="597" t="s">
        <v>16</v>
      </c>
      <c r="V6" s="599" t="s">
        <v>17</v>
      </c>
      <c r="W6" s="595" t="s">
        <v>18</v>
      </c>
      <c r="X6" s="590"/>
      <c r="Y6" s="593"/>
    </row>
    <row r="7" spans="1:25" ht="61.5" customHeight="1" thickBot="1" x14ac:dyDescent="0.3">
      <c r="A7" s="567"/>
      <c r="B7" s="570"/>
      <c r="C7" s="573"/>
      <c r="D7" s="576"/>
      <c r="E7" s="576"/>
      <c r="F7" s="579"/>
      <c r="G7" s="579"/>
      <c r="H7" s="508" t="s">
        <v>23</v>
      </c>
      <c r="I7" s="508" t="s">
        <v>24</v>
      </c>
      <c r="J7" s="508" t="s">
        <v>25</v>
      </c>
      <c r="K7" s="508" t="s">
        <v>26</v>
      </c>
      <c r="L7" s="508" t="s">
        <v>23</v>
      </c>
      <c r="M7" s="508" t="s">
        <v>24</v>
      </c>
      <c r="N7" s="508" t="s">
        <v>25</v>
      </c>
      <c r="O7" s="508" t="s">
        <v>26</v>
      </c>
      <c r="P7" s="586"/>
      <c r="Q7" s="586"/>
      <c r="R7" s="576"/>
      <c r="S7" s="576"/>
      <c r="T7" s="596"/>
      <c r="U7" s="598"/>
      <c r="V7" s="600"/>
      <c r="W7" s="596"/>
      <c r="X7" s="591"/>
      <c r="Y7" s="594"/>
    </row>
    <row r="8" spans="1:25" ht="15.75" thickBot="1" x14ac:dyDescent="0.3">
      <c r="A8" s="514">
        <v>1</v>
      </c>
      <c r="B8" s="515">
        <v>2</v>
      </c>
      <c r="C8" s="516">
        <v>3</v>
      </c>
      <c r="D8" s="516">
        <v>4</v>
      </c>
      <c r="E8" s="516">
        <v>5</v>
      </c>
      <c r="F8" s="517">
        <v>6</v>
      </c>
      <c r="G8" s="516">
        <v>7</v>
      </c>
      <c r="H8" s="517">
        <v>8</v>
      </c>
      <c r="I8" s="516">
        <v>9</v>
      </c>
      <c r="J8" s="515">
        <v>10</v>
      </c>
      <c r="K8" s="516">
        <v>11</v>
      </c>
      <c r="L8" s="515">
        <v>12</v>
      </c>
      <c r="M8" s="516">
        <v>13</v>
      </c>
      <c r="N8" s="516">
        <v>14</v>
      </c>
      <c r="O8" s="516">
        <v>15</v>
      </c>
      <c r="P8" s="518">
        <v>16</v>
      </c>
      <c r="Q8" s="519">
        <v>17</v>
      </c>
      <c r="R8" s="515">
        <v>18</v>
      </c>
      <c r="S8" s="516">
        <v>19</v>
      </c>
      <c r="T8" s="516">
        <v>20</v>
      </c>
      <c r="U8" s="516">
        <v>21</v>
      </c>
      <c r="V8" s="517">
        <v>22</v>
      </c>
      <c r="W8" s="516">
        <v>23</v>
      </c>
      <c r="X8" s="520">
        <v>24</v>
      </c>
      <c r="Y8" s="521">
        <v>25</v>
      </c>
    </row>
    <row r="9" spans="1:25" s="455" customFormat="1" ht="17.25" customHeight="1" x14ac:dyDescent="0.25">
      <c r="A9" s="470"/>
      <c r="B9" s="119"/>
      <c r="C9" s="471" t="s">
        <v>121</v>
      </c>
      <c r="D9" s="472"/>
      <c r="E9" s="473"/>
      <c r="F9" s="473"/>
      <c r="G9" s="119"/>
      <c r="H9" s="473"/>
      <c r="I9" s="119"/>
      <c r="J9" s="473"/>
      <c r="K9" s="119"/>
      <c r="L9" s="473"/>
      <c r="M9" s="119"/>
      <c r="N9" s="473"/>
      <c r="O9" s="119"/>
      <c r="P9" s="474"/>
      <c r="Q9" s="475"/>
      <c r="R9" s="473"/>
      <c r="S9" s="119"/>
      <c r="T9" s="473"/>
      <c r="U9" s="119"/>
      <c r="V9" s="473"/>
      <c r="W9" s="119"/>
      <c r="X9" s="473"/>
      <c r="Y9" s="476"/>
    </row>
    <row r="10" spans="1:25" ht="75" customHeight="1" x14ac:dyDescent="0.25">
      <c r="A10" s="165"/>
      <c r="B10" s="16"/>
      <c r="C10" s="159" t="s">
        <v>122</v>
      </c>
      <c r="D10" s="17"/>
      <c r="E10" s="18"/>
      <c r="F10" s="18"/>
      <c r="G10" s="15"/>
      <c r="H10" s="18"/>
      <c r="I10" s="15"/>
      <c r="J10" s="18"/>
      <c r="K10" s="15"/>
      <c r="L10" s="18"/>
      <c r="M10" s="15"/>
      <c r="N10" s="18"/>
      <c r="O10" s="15"/>
      <c r="P10" s="51"/>
      <c r="Q10" s="52"/>
      <c r="R10" s="18"/>
      <c r="S10" s="15"/>
      <c r="T10" s="18"/>
      <c r="U10" s="15"/>
      <c r="V10" s="18"/>
      <c r="W10" s="15"/>
      <c r="X10" s="18"/>
      <c r="Y10" s="166"/>
    </row>
    <row r="11" spans="1:25" x14ac:dyDescent="0.25">
      <c r="A11" s="167"/>
      <c r="B11" s="119"/>
      <c r="C11" s="75" t="s">
        <v>62</v>
      </c>
      <c r="D11" s="120"/>
      <c r="E11" s="121"/>
      <c r="F11" s="121"/>
      <c r="G11" s="118"/>
      <c r="H11" s="121"/>
      <c r="I11" s="118"/>
      <c r="J11" s="121"/>
      <c r="K11" s="118"/>
      <c r="L11" s="121"/>
      <c r="M11" s="118"/>
      <c r="N11" s="121"/>
      <c r="O11" s="118"/>
      <c r="P11" s="122"/>
      <c r="Q11" s="123"/>
      <c r="R11" s="121"/>
      <c r="S11" s="118"/>
      <c r="T11" s="121"/>
      <c r="U11" s="118"/>
      <c r="V11" s="121"/>
      <c r="W11" s="118"/>
      <c r="X11" s="121"/>
      <c r="Y11" s="168"/>
    </row>
    <row r="12" spans="1:25" ht="12" customHeight="1" x14ac:dyDescent="0.25">
      <c r="A12" s="169"/>
      <c r="B12" s="142"/>
      <c r="C12" s="126" t="s">
        <v>92</v>
      </c>
      <c r="D12" s="125"/>
      <c r="E12" s="126"/>
      <c r="F12" s="126"/>
      <c r="G12" s="128"/>
      <c r="H12" s="129"/>
      <c r="I12" s="129"/>
      <c r="J12" s="129"/>
      <c r="K12" s="129"/>
      <c r="L12" s="121"/>
      <c r="M12" s="118"/>
      <c r="N12" s="121"/>
      <c r="O12" s="118"/>
      <c r="P12" s="122"/>
      <c r="Q12" s="123"/>
      <c r="R12" s="121"/>
      <c r="S12" s="118"/>
      <c r="T12" s="121"/>
      <c r="U12" s="118"/>
      <c r="V12" s="121"/>
      <c r="W12" s="118"/>
      <c r="X12" s="121"/>
      <c r="Y12" s="168"/>
    </row>
    <row r="13" spans="1:25" x14ac:dyDescent="0.25">
      <c r="A13" s="169"/>
      <c r="B13" s="124"/>
      <c r="C13" s="81" t="s">
        <v>227</v>
      </c>
      <c r="D13" s="125"/>
      <c r="E13" s="126"/>
      <c r="F13" s="127"/>
      <c r="G13" s="128"/>
      <c r="H13" s="129"/>
      <c r="I13" s="129"/>
      <c r="J13" s="129"/>
      <c r="K13" s="129"/>
      <c r="L13" s="121"/>
      <c r="M13" s="118"/>
      <c r="N13" s="121"/>
      <c r="O13" s="118"/>
      <c r="P13" s="122"/>
      <c r="Q13" s="123"/>
      <c r="R13" s="121"/>
      <c r="S13" s="118"/>
      <c r="T13" s="121"/>
      <c r="U13" s="118"/>
      <c r="V13" s="121"/>
      <c r="W13" s="118"/>
      <c r="X13" s="118"/>
      <c r="Y13" s="168"/>
    </row>
    <row r="14" spans="1:25" ht="14.25" customHeight="1" x14ac:dyDescent="0.25">
      <c r="A14" s="167"/>
      <c r="B14" s="119"/>
      <c r="C14" s="130" t="s">
        <v>124</v>
      </c>
      <c r="D14" s="120"/>
      <c r="E14" s="121"/>
      <c r="F14" s="121"/>
      <c r="G14" s="118"/>
      <c r="H14" s="121"/>
      <c r="I14" s="118"/>
      <c r="J14" s="121"/>
      <c r="K14" s="118"/>
      <c r="L14" s="121"/>
      <c r="M14" s="118"/>
      <c r="N14" s="121"/>
      <c r="O14" s="118"/>
      <c r="P14" s="122"/>
      <c r="Q14" s="123"/>
      <c r="R14" s="121"/>
      <c r="S14" s="118"/>
      <c r="T14" s="121"/>
      <c r="U14" s="118"/>
      <c r="V14" s="121"/>
      <c r="W14" s="118"/>
      <c r="X14" s="121"/>
      <c r="Y14" s="168"/>
    </row>
    <row r="15" spans="1:25" x14ac:dyDescent="0.25">
      <c r="A15" s="171">
        <v>1</v>
      </c>
      <c r="B15" s="131"/>
      <c r="C15" s="132" t="s">
        <v>93</v>
      </c>
      <c r="D15" s="133" t="s">
        <v>28</v>
      </c>
      <c r="E15" s="133">
        <v>2</v>
      </c>
      <c r="F15" s="134">
        <v>77</v>
      </c>
      <c r="G15" s="448"/>
      <c r="H15" s="137">
        <v>6</v>
      </c>
      <c r="I15" s="137">
        <v>70</v>
      </c>
      <c r="J15" s="137"/>
      <c r="K15" s="86">
        <f>SUM(H15:J15)</f>
        <v>76</v>
      </c>
      <c r="L15" s="86">
        <f>H15</f>
        <v>6</v>
      </c>
      <c r="M15" s="86">
        <f t="shared" ref="M15:N16" si="0">I15</f>
        <v>70</v>
      </c>
      <c r="N15" s="86">
        <f t="shared" si="0"/>
        <v>0</v>
      </c>
      <c r="O15" s="137">
        <f>L15+M15+N15</f>
        <v>76</v>
      </c>
      <c r="P15" s="139">
        <f>(W15*O15/1000)/W15</f>
        <v>7.6000000000000012E-2</v>
      </c>
      <c r="Q15" s="139">
        <f>X15*O15/1000</f>
        <v>2.2800000000000001E-2</v>
      </c>
      <c r="R15" s="121"/>
      <c r="S15" s="118"/>
      <c r="T15" s="121"/>
      <c r="U15" s="118"/>
      <c r="V15" s="140">
        <v>22</v>
      </c>
      <c r="W15" s="133">
        <v>288</v>
      </c>
      <c r="X15" s="449">
        <v>0.3</v>
      </c>
      <c r="Y15" s="168"/>
    </row>
    <row r="16" spans="1:25" x14ac:dyDescent="0.25">
      <c r="A16" s="171">
        <v>2</v>
      </c>
      <c r="B16" s="131"/>
      <c r="C16" s="132" t="s">
        <v>93</v>
      </c>
      <c r="D16" s="133" t="s">
        <v>28</v>
      </c>
      <c r="E16" s="133">
        <v>1</v>
      </c>
      <c r="F16" s="134">
        <v>75</v>
      </c>
      <c r="G16" s="133">
        <v>33</v>
      </c>
      <c r="H16" s="137"/>
      <c r="I16" s="137">
        <v>288</v>
      </c>
      <c r="J16" s="137"/>
      <c r="K16" s="86">
        <f>SUM(H16:J16)</f>
        <v>288</v>
      </c>
      <c r="L16" s="86">
        <f>H16</f>
        <v>0</v>
      </c>
      <c r="M16" s="86">
        <f t="shared" si="0"/>
        <v>288</v>
      </c>
      <c r="N16" s="86">
        <f t="shared" si="0"/>
        <v>0</v>
      </c>
      <c r="O16" s="137">
        <f>L16+M16+N16</f>
        <v>288</v>
      </c>
      <c r="P16" s="139">
        <f t="shared" ref="P16:P17" si="1">(W16*O16/1000)/W16</f>
        <v>0.28800000000000003</v>
      </c>
      <c r="Q16" s="139">
        <f>X16*O16/1000</f>
        <v>8.6399999999999991E-2</v>
      </c>
      <c r="R16" s="121"/>
      <c r="S16" s="118"/>
      <c r="T16" s="121"/>
      <c r="U16" s="118"/>
      <c r="V16" s="140">
        <v>22</v>
      </c>
      <c r="W16" s="133">
        <v>288</v>
      </c>
      <c r="X16" s="449">
        <v>0.3</v>
      </c>
      <c r="Y16" s="168"/>
    </row>
    <row r="17" spans="1:25" x14ac:dyDescent="0.25">
      <c r="A17" s="171">
        <v>3</v>
      </c>
      <c r="B17" s="131"/>
      <c r="C17" s="132" t="s">
        <v>93</v>
      </c>
      <c r="D17" s="133" t="s">
        <v>28</v>
      </c>
      <c r="E17" s="133">
        <v>3</v>
      </c>
      <c r="F17" s="134">
        <v>88</v>
      </c>
      <c r="G17" s="450"/>
      <c r="H17" s="137">
        <v>864</v>
      </c>
      <c r="I17" s="137"/>
      <c r="J17" s="137"/>
      <c r="K17" s="86">
        <f>SUM(H17:J17)</f>
        <v>864</v>
      </c>
      <c r="L17" s="86">
        <f>H17</f>
        <v>864</v>
      </c>
      <c r="M17" s="86"/>
      <c r="N17" s="86"/>
      <c r="O17" s="137">
        <f>L17+M17+N17</f>
        <v>864</v>
      </c>
      <c r="P17" s="139">
        <f t="shared" si="1"/>
        <v>0.86399999999999999</v>
      </c>
      <c r="Q17" s="139">
        <f>X17*O17/1000</f>
        <v>0.25919999999999999</v>
      </c>
      <c r="R17" s="121"/>
      <c r="S17" s="118"/>
      <c r="T17" s="121"/>
      <c r="U17" s="118"/>
      <c r="V17" s="140">
        <v>22</v>
      </c>
      <c r="W17" s="133">
        <v>288</v>
      </c>
      <c r="X17" s="449">
        <v>0.3</v>
      </c>
      <c r="Y17" s="168"/>
    </row>
    <row r="18" spans="1:25" x14ac:dyDescent="0.25">
      <c r="A18" s="169"/>
      <c r="B18" s="142"/>
      <c r="C18" s="143" t="s">
        <v>29</v>
      </c>
      <c r="D18" s="125" t="s">
        <v>28</v>
      </c>
      <c r="E18" s="126"/>
      <c r="F18" s="126"/>
      <c r="G18" s="451"/>
      <c r="H18" s="129">
        <f>SUM(H15:H17)</f>
        <v>870</v>
      </c>
      <c r="I18" s="129">
        <f t="shared" ref="I18:N18" si="2">SUM(I15:I17)</f>
        <v>358</v>
      </c>
      <c r="J18" s="129">
        <f t="shared" si="2"/>
        <v>0</v>
      </c>
      <c r="K18" s="129">
        <f t="shared" si="2"/>
        <v>1228</v>
      </c>
      <c r="L18" s="129">
        <f t="shared" si="2"/>
        <v>870</v>
      </c>
      <c r="M18" s="129">
        <f t="shared" si="2"/>
        <v>358</v>
      </c>
      <c r="N18" s="129">
        <f t="shared" si="2"/>
        <v>0</v>
      </c>
      <c r="O18" s="452">
        <f t="shared" ref="O18" si="3">K18</f>
        <v>1228</v>
      </c>
      <c r="P18" s="145">
        <f>SUM(P15:P17)</f>
        <v>1.228</v>
      </c>
      <c r="Q18" s="145">
        <f t="shared" ref="Q18" si="4">X18*O18/1000</f>
        <v>0.36839999999999995</v>
      </c>
      <c r="R18" s="121"/>
      <c r="S18" s="118"/>
      <c r="T18" s="121"/>
      <c r="U18" s="118"/>
      <c r="V18" s="98">
        <v>22</v>
      </c>
      <c r="W18" s="98">
        <v>288</v>
      </c>
      <c r="X18" s="453">
        <v>0.3</v>
      </c>
      <c r="Y18" s="168"/>
    </row>
    <row r="19" spans="1:25" x14ac:dyDescent="0.25">
      <c r="A19" s="169"/>
      <c r="B19" s="124"/>
      <c r="C19" s="147" t="s">
        <v>256</v>
      </c>
      <c r="D19" s="125"/>
      <c r="E19" s="126"/>
      <c r="F19" s="127"/>
      <c r="G19" s="451"/>
      <c r="H19" s="129"/>
      <c r="I19" s="129"/>
      <c r="J19" s="129"/>
      <c r="K19" s="129"/>
      <c r="L19" s="129"/>
      <c r="M19" s="129"/>
      <c r="N19" s="129"/>
      <c r="O19" s="452"/>
      <c r="P19" s="145"/>
      <c r="Q19" s="145"/>
      <c r="R19" s="121"/>
      <c r="S19" s="118"/>
      <c r="T19" s="121"/>
      <c r="U19" s="118"/>
      <c r="V19" s="98"/>
      <c r="W19" s="98"/>
      <c r="X19" s="148"/>
      <c r="Y19" s="168"/>
    </row>
    <row r="20" spans="1:25" x14ac:dyDescent="0.25">
      <c r="A20" s="170"/>
      <c r="B20" s="501"/>
      <c r="C20" s="147"/>
      <c r="D20" s="502"/>
      <c r="E20" s="126"/>
      <c r="F20" s="127"/>
      <c r="G20" s="503"/>
      <c r="H20" s="129"/>
      <c r="I20" s="504"/>
      <c r="J20" s="129"/>
      <c r="K20" s="504"/>
      <c r="L20" s="129"/>
      <c r="M20" s="504"/>
      <c r="N20" s="129"/>
      <c r="O20" s="505"/>
      <c r="P20" s="145"/>
      <c r="Q20" s="506"/>
      <c r="R20" s="121"/>
      <c r="S20" s="118"/>
      <c r="T20" s="121"/>
      <c r="U20" s="118"/>
      <c r="V20" s="98"/>
      <c r="W20" s="507"/>
      <c r="X20" s="148"/>
      <c r="Y20" s="168"/>
    </row>
    <row r="21" spans="1:25" ht="12.75" customHeight="1" x14ac:dyDescent="0.25">
      <c r="A21" s="167"/>
      <c r="B21" s="119"/>
      <c r="C21" s="130" t="s">
        <v>140</v>
      </c>
      <c r="D21" s="120"/>
      <c r="E21" s="121"/>
      <c r="F21" s="121"/>
      <c r="G21" s="454"/>
      <c r="H21" s="106"/>
      <c r="I21" s="454"/>
      <c r="J21" s="106"/>
      <c r="K21" s="454"/>
      <c r="L21" s="106"/>
      <c r="M21" s="454"/>
      <c r="N21" s="106"/>
      <c r="O21" s="454"/>
      <c r="P21" s="122"/>
      <c r="Q21" s="123"/>
      <c r="R21" s="121"/>
      <c r="S21" s="118"/>
      <c r="T21" s="121"/>
      <c r="U21" s="118"/>
      <c r="V21" s="121"/>
      <c r="W21" s="118"/>
      <c r="X21" s="121"/>
      <c r="Y21" s="168"/>
    </row>
    <row r="22" spans="1:25" x14ac:dyDescent="0.25">
      <c r="A22" s="171">
        <v>1</v>
      </c>
      <c r="B22" s="131"/>
      <c r="C22" s="132" t="s">
        <v>137</v>
      </c>
      <c r="D22" s="133" t="s">
        <v>28</v>
      </c>
      <c r="E22" s="133">
        <v>8</v>
      </c>
      <c r="F22" s="134">
        <v>82</v>
      </c>
      <c r="G22" s="448"/>
      <c r="H22" s="137">
        <v>103</v>
      </c>
      <c r="I22" s="452"/>
      <c r="J22" s="137"/>
      <c r="K22" s="86">
        <f>SUM(H22:J22)</f>
        <v>103</v>
      </c>
      <c r="L22" s="86">
        <f>H22</f>
        <v>103</v>
      </c>
      <c r="M22" s="86">
        <f t="shared" ref="M22:N22" si="5">I22</f>
        <v>0</v>
      </c>
      <c r="N22" s="86">
        <f t="shared" si="5"/>
        <v>0</v>
      </c>
      <c r="O22" s="137">
        <f>L22+M22+N22</f>
        <v>103</v>
      </c>
      <c r="P22" s="139">
        <f t="shared" ref="P22" si="6">(W22*O22/1000)/W22</f>
        <v>0.10299999999999999</v>
      </c>
      <c r="Q22" s="139">
        <f>X22*O22/1000</f>
        <v>3.0899999999999997E-2</v>
      </c>
      <c r="R22" s="121"/>
      <c r="S22" s="118"/>
      <c r="T22" s="121"/>
      <c r="U22" s="118"/>
      <c r="V22" s="140">
        <v>33</v>
      </c>
      <c r="W22" s="133">
        <v>88</v>
      </c>
      <c r="X22" s="449">
        <v>0.3</v>
      </c>
      <c r="Y22" s="168"/>
    </row>
    <row r="23" spans="1:25" x14ac:dyDescent="0.25">
      <c r="A23" s="169"/>
      <c r="B23" s="142"/>
      <c r="C23" s="143" t="s">
        <v>29</v>
      </c>
      <c r="D23" s="125" t="s">
        <v>28</v>
      </c>
      <c r="E23" s="126"/>
      <c r="F23" s="126"/>
      <c r="G23" s="451"/>
      <c r="H23" s="129">
        <f t="shared" ref="H23:N23" si="7">SUM(H22:H22)</f>
        <v>103</v>
      </c>
      <c r="I23" s="129">
        <f t="shared" si="7"/>
        <v>0</v>
      </c>
      <c r="J23" s="129">
        <f t="shared" si="7"/>
        <v>0</v>
      </c>
      <c r="K23" s="129">
        <f t="shared" si="7"/>
        <v>103</v>
      </c>
      <c r="L23" s="129">
        <f t="shared" si="7"/>
        <v>103</v>
      </c>
      <c r="M23" s="129">
        <f t="shared" si="7"/>
        <v>0</v>
      </c>
      <c r="N23" s="129">
        <f t="shared" si="7"/>
        <v>0</v>
      </c>
      <c r="O23" s="452">
        <f t="shared" ref="O23" si="8">K23</f>
        <v>103</v>
      </c>
      <c r="P23" s="145">
        <f>SUM(P22)</f>
        <v>0.10299999999999999</v>
      </c>
      <c r="Q23" s="145">
        <f t="shared" ref="Q23" si="9">X23*O23/1000</f>
        <v>3.0899999999999997E-2</v>
      </c>
      <c r="R23" s="121"/>
      <c r="S23" s="118"/>
      <c r="T23" s="121"/>
      <c r="U23" s="118"/>
      <c r="V23" s="98">
        <v>22</v>
      </c>
      <c r="W23" s="98">
        <v>288</v>
      </c>
      <c r="X23" s="453">
        <v>0.3</v>
      </c>
      <c r="Y23" s="168"/>
    </row>
    <row r="24" spans="1:25" ht="12.75" customHeight="1" x14ac:dyDescent="0.25">
      <c r="A24" s="169"/>
      <c r="B24" s="124"/>
      <c r="C24" s="147" t="s">
        <v>216</v>
      </c>
      <c r="D24" s="125"/>
      <c r="E24" s="126"/>
      <c r="F24" s="127"/>
      <c r="G24" s="451"/>
      <c r="H24" s="129"/>
      <c r="I24" s="129"/>
      <c r="J24" s="129"/>
      <c r="K24" s="129"/>
      <c r="L24" s="129"/>
      <c r="M24" s="129"/>
      <c r="N24" s="129"/>
      <c r="O24" s="452"/>
      <c r="P24" s="145"/>
      <c r="Q24" s="145"/>
      <c r="R24" s="121"/>
      <c r="S24" s="118"/>
      <c r="T24" s="121"/>
      <c r="U24" s="118"/>
      <c r="V24" s="98"/>
      <c r="W24" s="98"/>
      <c r="X24" s="148"/>
      <c r="Y24" s="168"/>
    </row>
    <row r="25" spans="1:25" ht="15.75" thickBot="1" x14ac:dyDescent="0.3">
      <c r="A25" s="456"/>
      <c r="B25" s="457"/>
      <c r="C25" s="458" t="s">
        <v>29</v>
      </c>
      <c r="D25" s="459"/>
      <c r="E25" s="460"/>
      <c r="F25" s="460"/>
      <c r="G25" s="461"/>
      <c r="H25" s="462"/>
      <c r="I25" s="462"/>
      <c r="J25" s="462"/>
      <c r="K25" s="462"/>
      <c r="L25" s="462"/>
      <c r="M25" s="462"/>
      <c r="N25" s="462"/>
      <c r="O25" s="463"/>
      <c r="P25" s="464">
        <f>SUM(P15:P23)/2</f>
        <v>1.3310000000000002</v>
      </c>
      <c r="Q25" s="464">
        <f>SUM(Q15:Q23)/2</f>
        <v>0.39929999999999999</v>
      </c>
      <c r="R25" s="465"/>
      <c r="S25" s="466"/>
      <c r="T25" s="465"/>
      <c r="U25" s="466"/>
      <c r="V25" s="467"/>
      <c r="W25" s="467"/>
      <c r="X25" s="468"/>
      <c r="Y25" s="469"/>
    </row>
  </sheetData>
  <mergeCells count="23">
    <mergeCell ref="A3:A7"/>
    <mergeCell ref="B3:B7"/>
    <mergeCell ref="C3:C7"/>
    <mergeCell ref="D3:D7"/>
    <mergeCell ref="E3:E7"/>
    <mergeCell ref="F3:F7"/>
    <mergeCell ref="G3:G7"/>
    <mergeCell ref="H3:K5"/>
    <mergeCell ref="L3:Q5"/>
    <mergeCell ref="R3:R7"/>
    <mergeCell ref="H6:K6"/>
    <mergeCell ref="L6:O6"/>
    <mergeCell ref="P6:P7"/>
    <mergeCell ref="Q6:Q7"/>
    <mergeCell ref="S3:S7"/>
    <mergeCell ref="T3:U5"/>
    <mergeCell ref="V3:W5"/>
    <mergeCell ref="X3:X7"/>
    <mergeCell ref="Y3:Y7"/>
    <mergeCell ref="T6:T7"/>
    <mergeCell ref="U6:U7"/>
    <mergeCell ref="V6:V7"/>
    <mergeCell ref="W6:W7"/>
  </mergeCells>
  <pageMargins left="0.70866141732283472" right="0.70866141732283472" top="0.74803149606299213" bottom="0.74803149606299213" header="0.31496062992125984" footer="0.31496062992125984"/>
  <pageSetup paperSize="9" scale="90" firstPageNumber="81" pageOrder="overThenDown" orientation="landscape" useFirstPageNumber="1" r:id="rId1"/>
  <headerFooter>
    <oddFooter>&amp;LАСП-КЛП-Утил. изм&amp;CСписък № 7 излишни ОБВВПИ към 01.01.2025 г.&amp;R&amp;P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08"/>
  <sheetViews>
    <sheetView zoomScaleNormal="100" zoomScaleSheetLayoutView="100" workbookViewId="0">
      <selection activeCell="C80" sqref="C80"/>
    </sheetView>
  </sheetViews>
  <sheetFormatPr defaultColWidth="9" defaultRowHeight="15.75" x14ac:dyDescent="0.25"/>
  <cols>
    <col min="1" max="1" width="4.140625" style="44" customWidth="1"/>
    <col min="2" max="2" width="10.28515625" style="40" customWidth="1"/>
    <col min="3" max="3" width="48.28515625" style="22" customWidth="1"/>
    <col min="4" max="4" width="5.85546875" style="41" customWidth="1"/>
    <col min="5" max="5" width="6.28515625" style="40" customWidth="1"/>
    <col min="6" max="6" width="4.5703125" style="40" customWidth="1"/>
    <col min="7" max="8" width="7.85546875" style="41" customWidth="1"/>
    <col min="9" max="9" width="6.5703125" style="41" customWidth="1"/>
    <col min="10" max="10" width="4.85546875" style="41" customWidth="1"/>
    <col min="11" max="11" width="8" style="41" customWidth="1"/>
    <col min="12" max="12" width="7.85546875" style="21" customWidth="1"/>
    <col min="13" max="13" width="6.85546875" style="21" customWidth="1"/>
    <col min="14" max="14" width="5.28515625" style="21" customWidth="1"/>
    <col min="15" max="15" width="6.7109375" style="21" customWidth="1"/>
    <col min="16" max="16" width="9.28515625" style="42" customWidth="1"/>
    <col min="17" max="17" width="8.28515625" style="42" customWidth="1"/>
    <col min="18" max="18" width="8.5703125" style="21" customWidth="1"/>
    <col min="19" max="19" width="4.7109375" style="21" customWidth="1"/>
    <col min="20" max="20" width="6" style="21" customWidth="1"/>
    <col min="21" max="21" width="4" style="21" customWidth="1"/>
    <col min="22" max="22" width="4.140625" style="21" customWidth="1"/>
    <col min="23" max="23" width="4.42578125" style="21" customWidth="1"/>
    <col min="24" max="24" width="5.140625" style="21" customWidth="1"/>
    <col min="25" max="25" width="4.5703125" style="21" customWidth="1"/>
    <col min="26" max="100" width="9" style="21"/>
    <col min="101" max="101" width="4.140625" style="21" customWidth="1"/>
    <col min="102" max="102" width="12.140625" style="21" customWidth="1"/>
    <col min="103" max="103" width="26.5703125" style="21" customWidth="1"/>
    <col min="104" max="105" width="5" style="21" customWidth="1"/>
    <col min="106" max="106" width="4.5703125" style="21" customWidth="1"/>
    <col min="107" max="107" width="7.42578125" style="21" customWidth="1"/>
    <col min="108" max="108" width="7.28515625" style="21" customWidth="1"/>
    <col min="109" max="110" width="4.7109375" style="21" customWidth="1"/>
    <col min="111" max="111" width="7.7109375" style="21" customWidth="1"/>
    <col min="112" max="113" width="4.7109375" style="21" customWidth="1"/>
    <col min="114" max="114" width="5.7109375" style="21" customWidth="1"/>
    <col min="115" max="115" width="5.28515625" style="21" customWidth="1"/>
    <col min="116" max="121" width="4.7109375" style="21" customWidth="1"/>
    <col min="122" max="122" width="5.85546875" style="21" customWidth="1"/>
    <col min="123" max="123" width="7.140625" style="21" customWidth="1"/>
    <col min="124" max="131" width="4.7109375" style="21" customWidth="1"/>
    <col min="132" max="132" width="5.5703125" style="21" customWidth="1"/>
    <col min="133" max="134" width="4.7109375" style="21" customWidth="1"/>
    <col min="135" max="136" width="5.5703125" style="21" customWidth="1"/>
    <col min="137" max="137" width="4.7109375" style="21" customWidth="1"/>
    <col min="138" max="139" width="5.5703125" style="21" customWidth="1"/>
    <col min="140" max="141" width="4.7109375" style="21" customWidth="1"/>
    <col min="142" max="142" width="6.28515625" style="21" customWidth="1"/>
    <col min="143" max="143" width="6" style="21" customWidth="1"/>
    <col min="144" max="144" width="7.7109375" style="21" customWidth="1"/>
    <col min="145" max="145" width="6.7109375" style="21" customWidth="1"/>
    <col min="146" max="146" width="10.42578125" style="21" customWidth="1"/>
    <col min="147" max="147" width="9.5703125" style="21" customWidth="1"/>
    <col min="148" max="148" width="9.7109375" style="21" customWidth="1"/>
    <col min="149" max="149" width="8.28515625" style="21" customWidth="1"/>
    <col min="150" max="150" width="4.5703125" style="21" customWidth="1"/>
    <col min="151" max="151" width="7.5703125" style="21" customWidth="1"/>
    <col min="152" max="152" width="5.85546875" style="21" customWidth="1"/>
    <col min="153" max="153" width="6.140625" style="21" customWidth="1"/>
    <col min="154" max="154" width="6" style="21" customWidth="1"/>
    <col min="155" max="155" width="6.28515625" style="21" customWidth="1"/>
    <col min="156" max="156" width="8.28515625" style="21" customWidth="1"/>
    <col min="157" max="157" width="10.42578125" style="21" customWidth="1"/>
    <col min="158" max="356" width="9" style="21"/>
    <col min="357" max="357" width="4.140625" style="21" customWidth="1"/>
    <col min="358" max="358" width="12.140625" style="21" customWidth="1"/>
    <col min="359" max="359" width="26.5703125" style="21" customWidth="1"/>
    <col min="360" max="361" width="5" style="21" customWidth="1"/>
    <col min="362" max="362" width="4.5703125" style="21" customWidth="1"/>
    <col min="363" max="363" width="7.42578125" style="21" customWidth="1"/>
    <col min="364" max="364" width="7.28515625" style="21" customWidth="1"/>
    <col min="365" max="366" width="4.7109375" style="21" customWidth="1"/>
    <col min="367" max="367" width="7.7109375" style="21" customWidth="1"/>
    <col min="368" max="369" width="4.7109375" style="21" customWidth="1"/>
    <col min="370" max="370" width="5.7109375" style="21" customWidth="1"/>
    <col min="371" max="371" width="5.28515625" style="21" customWidth="1"/>
    <col min="372" max="377" width="4.7109375" style="21" customWidth="1"/>
    <col min="378" max="378" width="5.85546875" style="21" customWidth="1"/>
    <col min="379" max="379" width="7.140625" style="21" customWidth="1"/>
    <col min="380" max="387" width="4.7109375" style="21" customWidth="1"/>
    <col min="388" max="388" width="5.5703125" style="21" customWidth="1"/>
    <col min="389" max="390" width="4.7109375" style="21" customWidth="1"/>
    <col min="391" max="392" width="5.5703125" style="21" customWidth="1"/>
    <col min="393" max="393" width="4.7109375" style="21" customWidth="1"/>
    <col min="394" max="395" width="5.5703125" style="21" customWidth="1"/>
    <col min="396" max="397" width="4.7109375" style="21" customWidth="1"/>
    <col min="398" max="398" width="6.28515625" style="21" customWidth="1"/>
    <col min="399" max="399" width="6" style="21" customWidth="1"/>
    <col min="400" max="400" width="7.7109375" style="21" customWidth="1"/>
    <col min="401" max="401" width="6.7109375" style="21" customWidth="1"/>
    <col min="402" max="402" width="10.42578125" style="21" customWidth="1"/>
    <col min="403" max="403" width="9.5703125" style="21" customWidth="1"/>
    <col min="404" max="404" width="9.7109375" style="21" customWidth="1"/>
    <col min="405" max="405" width="8.28515625" style="21" customWidth="1"/>
    <col min="406" max="406" width="4.5703125" style="21" customWidth="1"/>
    <col min="407" max="407" width="7.5703125" style="21" customWidth="1"/>
    <col min="408" max="408" width="5.85546875" style="21" customWidth="1"/>
    <col min="409" max="409" width="6.140625" style="21" customWidth="1"/>
    <col min="410" max="410" width="6" style="21" customWidth="1"/>
    <col min="411" max="411" width="6.28515625" style="21" customWidth="1"/>
    <col min="412" max="412" width="8.28515625" style="21" customWidth="1"/>
    <col min="413" max="413" width="10.42578125" style="21" customWidth="1"/>
    <col min="414" max="612" width="9" style="21"/>
    <col min="613" max="613" width="4.140625" style="21" customWidth="1"/>
    <col min="614" max="614" width="12.140625" style="21" customWidth="1"/>
    <col min="615" max="615" width="26.5703125" style="21" customWidth="1"/>
    <col min="616" max="617" width="5" style="21" customWidth="1"/>
    <col min="618" max="618" width="4.5703125" style="21" customWidth="1"/>
    <col min="619" max="619" width="7.42578125" style="21" customWidth="1"/>
    <col min="620" max="620" width="7.28515625" style="21" customWidth="1"/>
    <col min="621" max="622" width="4.7109375" style="21" customWidth="1"/>
    <col min="623" max="623" width="7.7109375" style="21" customWidth="1"/>
    <col min="624" max="625" width="4.7109375" style="21" customWidth="1"/>
    <col min="626" max="626" width="5.7109375" style="21" customWidth="1"/>
    <col min="627" max="627" width="5.28515625" style="21" customWidth="1"/>
    <col min="628" max="633" width="4.7109375" style="21" customWidth="1"/>
    <col min="634" max="634" width="5.85546875" style="21" customWidth="1"/>
    <col min="635" max="635" width="7.140625" style="21" customWidth="1"/>
    <col min="636" max="643" width="4.7109375" style="21" customWidth="1"/>
    <col min="644" max="644" width="5.5703125" style="21" customWidth="1"/>
    <col min="645" max="646" width="4.7109375" style="21" customWidth="1"/>
    <col min="647" max="648" width="5.5703125" style="21" customWidth="1"/>
    <col min="649" max="649" width="4.7109375" style="21" customWidth="1"/>
    <col min="650" max="651" width="5.5703125" style="21" customWidth="1"/>
    <col min="652" max="653" width="4.7109375" style="21" customWidth="1"/>
    <col min="654" max="654" width="6.28515625" style="21" customWidth="1"/>
    <col min="655" max="655" width="6" style="21" customWidth="1"/>
    <col min="656" max="656" width="7.7109375" style="21" customWidth="1"/>
    <col min="657" max="657" width="6.7109375" style="21" customWidth="1"/>
    <col min="658" max="658" width="10.42578125" style="21" customWidth="1"/>
    <col min="659" max="659" width="9.5703125" style="21" customWidth="1"/>
    <col min="660" max="660" width="9.7109375" style="21" customWidth="1"/>
    <col min="661" max="661" width="8.28515625" style="21" customWidth="1"/>
    <col min="662" max="662" width="4.5703125" style="21" customWidth="1"/>
    <col min="663" max="663" width="7.5703125" style="21" customWidth="1"/>
    <col min="664" max="664" width="5.85546875" style="21" customWidth="1"/>
    <col min="665" max="665" width="6.140625" style="21" customWidth="1"/>
    <col min="666" max="666" width="6" style="21" customWidth="1"/>
    <col min="667" max="667" width="6.28515625" style="21" customWidth="1"/>
    <col min="668" max="668" width="8.28515625" style="21" customWidth="1"/>
    <col min="669" max="669" width="10.42578125" style="21" customWidth="1"/>
    <col min="670" max="868" width="9" style="21"/>
    <col min="869" max="869" width="4.140625" style="21" customWidth="1"/>
    <col min="870" max="870" width="12.140625" style="21" customWidth="1"/>
    <col min="871" max="871" width="26.5703125" style="21" customWidth="1"/>
    <col min="872" max="873" width="5" style="21" customWidth="1"/>
    <col min="874" max="874" width="4.5703125" style="21" customWidth="1"/>
    <col min="875" max="875" width="7.42578125" style="21" customWidth="1"/>
    <col min="876" max="876" width="7.28515625" style="21" customWidth="1"/>
    <col min="877" max="878" width="4.7109375" style="21" customWidth="1"/>
    <col min="879" max="879" width="7.7109375" style="21" customWidth="1"/>
    <col min="880" max="881" width="4.7109375" style="21" customWidth="1"/>
    <col min="882" max="882" width="5.7109375" style="21" customWidth="1"/>
    <col min="883" max="883" width="5.28515625" style="21" customWidth="1"/>
    <col min="884" max="889" width="4.7109375" style="21" customWidth="1"/>
    <col min="890" max="890" width="5.85546875" style="21" customWidth="1"/>
    <col min="891" max="891" width="7.140625" style="21" customWidth="1"/>
    <col min="892" max="899" width="4.7109375" style="21" customWidth="1"/>
    <col min="900" max="900" width="5.5703125" style="21" customWidth="1"/>
    <col min="901" max="902" width="4.7109375" style="21" customWidth="1"/>
    <col min="903" max="904" width="5.5703125" style="21" customWidth="1"/>
    <col min="905" max="905" width="4.7109375" style="21" customWidth="1"/>
    <col min="906" max="907" width="5.5703125" style="21" customWidth="1"/>
    <col min="908" max="909" width="4.7109375" style="21" customWidth="1"/>
    <col min="910" max="910" width="6.28515625" style="21" customWidth="1"/>
    <col min="911" max="911" width="6" style="21" customWidth="1"/>
    <col min="912" max="912" width="7.7109375" style="21" customWidth="1"/>
    <col min="913" max="913" width="6.7109375" style="21" customWidth="1"/>
    <col min="914" max="914" width="10.42578125" style="21" customWidth="1"/>
    <col min="915" max="915" width="9.5703125" style="21" customWidth="1"/>
    <col min="916" max="916" width="9.7109375" style="21" customWidth="1"/>
    <col min="917" max="917" width="8.28515625" style="21" customWidth="1"/>
    <col min="918" max="918" width="4.5703125" style="21" customWidth="1"/>
    <col min="919" max="919" width="7.5703125" style="21" customWidth="1"/>
    <col min="920" max="920" width="5.85546875" style="21" customWidth="1"/>
    <col min="921" max="921" width="6.140625" style="21" customWidth="1"/>
    <col min="922" max="922" width="6" style="21" customWidth="1"/>
    <col min="923" max="923" width="6.28515625" style="21" customWidth="1"/>
    <col min="924" max="924" width="8.28515625" style="21" customWidth="1"/>
    <col min="925" max="925" width="10.42578125" style="21" customWidth="1"/>
    <col min="926" max="1124" width="9" style="21"/>
    <col min="1125" max="1125" width="4.140625" style="21" customWidth="1"/>
    <col min="1126" max="1126" width="12.140625" style="21" customWidth="1"/>
    <col min="1127" max="1127" width="26.5703125" style="21" customWidth="1"/>
    <col min="1128" max="1129" width="5" style="21" customWidth="1"/>
    <col min="1130" max="1130" width="4.5703125" style="21" customWidth="1"/>
    <col min="1131" max="1131" width="7.42578125" style="21" customWidth="1"/>
    <col min="1132" max="1132" width="7.28515625" style="21" customWidth="1"/>
    <col min="1133" max="1134" width="4.7109375" style="21" customWidth="1"/>
    <col min="1135" max="1135" width="7.7109375" style="21" customWidth="1"/>
    <col min="1136" max="1137" width="4.7109375" style="21" customWidth="1"/>
    <col min="1138" max="1138" width="5.7109375" style="21" customWidth="1"/>
    <col min="1139" max="1139" width="5.28515625" style="21" customWidth="1"/>
    <col min="1140" max="1145" width="4.7109375" style="21" customWidth="1"/>
    <col min="1146" max="1146" width="5.85546875" style="21" customWidth="1"/>
    <col min="1147" max="1147" width="7.140625" style="21" customWidth="1"/>
    <col min="1148" max="1155" width="4.7109375" style="21" customWidth="1"/>
    <col min="1156" max="1156" width="5.5703125" style="21" customWidth="1"/>
    <col min="1157" max="1158" width="4.7109375" style="21" customWidth="1"/>
    <col min="1159" max="1160" width="5.5703125" style="21" customWidth="1"/>
    <col min="1161" max="1161" width="4.7109375" style="21" customWidth="1"/>
    <col min="1162" max="1163" width="5.5703125" style="21" customWidth="1"/>
    <col min="1164" max="1165" width="4.7109375" style="21" customWidth="1"/>
    <col min="1166" max="1166" width="6.28515625" style="21" customWidth="1"/>
    <col min="1167" max="1167" width="6" style="21" customWidth="1"/>
    <col min="1168" max="1168" width="7.7109375" style="21" customWidth="1"/>
    <col min="1169" max="1169" width="6.7109375" style="21" customWidth="1"/>
    <col min="1170" max="1170" width="10.42578125" style="21" customWidth="1"/>
    <col min="1171" max="1171" width="9.5703125" style="21" customWidth="1"/>
    <col min="1172" max="1172" width="9.7109375" style="21" customWidth="1"/>
    <col min="1173" max="1173" width="8.28515625" style="21" customWidth="1"/>
    <col min="1174" max="1174" width="4.5703125" style="21" customWidth="1"/>
    <col min="1175" max="1175" width="7.5703125" style="21" customWidth="1"/>
    <col min="1176" max="1176" width="5.85546875" style="21" customWidth="1"/>
    <col min="1177" max="1177" width="6.140625" style="21" customWidth="1"/>
    <col min="1178" max="1178" width="6" style="21" customWidth="1"/>
    <col min="1179" max="1179" width="6.28515625" style="21" customWidth="1"/>
    <col min="1180" max="1180" width="8.28515625" style="21" customWidth="1"/>
    <col min="1181" max="1181" width="10.42578125" style="21" customWidth="1"/>
    <col min="1182" max="1380" width="9" style="21"/>
    <col min="1381" max="1381" width="4.140625" style="21" customWidth="1"/>
    <col min="1382" max="1382" width="12.140625" style="21" customWidth="1"/>
    <col min="1383" max="1383" width="26.5703125" style="21" customWidth="1"/>
    <col min="1384" max="1385" width="5" style="21" customWidth="1"/>
    <col min="1386" max="1386" width="4.5703125" style="21" customWidth="1"/>
    <col min="1387" max="1387" width="7.42578125" style="21" customWidth="1"/>
    <col min="1388" max="1388" width="7.28515625" style="21" customWidth="1"/>
    <col min="1389" max="1390" width="4.7109375" style="21" customWidth="1"/>
    <col min="1391" max="1391" width="7.7109375" style="21" customWidth="1"/>
    <col min="1392" max="1393" width="4.7109375" style="21" customWidth="1"/>
    <col min="1394" max="1394" width="5.7109375" style="21" customWidth="1"/>
    <col min="1395" max="1395" width="5.28515625" style="21" customWidth="1"/>
    <col min="1396" max="1401" width="4.7109375" style="21" customWidth="1"/>
    <col min="1402" max="1402" width="5.85546875" style="21" customWidth="1"/>
    <col min="1403" max="1403" width="7.140625" style="21" customWidth="1"/>
    <col min="1404" max="1411" width="4.7109375" style="21" customWidth="1"/>
    <col min="1412" max="1412" width="5.5703125" style="21" customWidth="1"/>
    <col min="1413" max="1414" width="4.7109375" style="21" customWidth="1"/>
    <col min="1415" max="1416" width="5.5703125" style="21" customWidth="1"/>
    <col min="1417" max="1417" width="4.7109375" style="21" customWidth="1"/>
    <col min="1418" max="1419" width="5.5703125" style="21" customWidth="1"/>
    <col min="1420" max="1421" width="4.7109375" style="21" customWidth="1"/>
    <col min="1422" max="1422" width="6.28515625" style="21" customWidth="1"/>
    <col min="1423" max="1423" width="6" style="21" customWidth="1"/>
    <col min="1424" max="1424" width="7.7109375" style="21" customWidth="1"/>
    <col min="1425" max="1425" width="6.7109375" style="21" customWidth="1"/>
    <col min="1426" max="1426" width="10.42578125" style="21" customWidth="1"/>
    <col min="1427" max="1427" width="9.5703125" style="21" customWidth="1"/>
    <col min="1428" max="1428" width="9.7109375" style="21" customWidth="1"/>
    <col min="1429" max="1429" width="8.28515625" style="21" customWidth="1"/>
    <col min="1430" max="1430" width="4.5703125" style="21" customWidth="1"/>
    <col min="1431" max="1431" width="7.5703125" style="21" customWidth="1"/>
    <col min="1432" max="1432" width="5.85546875" style="21" customWidth="1"/>
    <col min="1433" max="1433" width="6.140625" style="21" customWidth="1"/>
    <col min="1434" max="1434" width="6" style="21" customWidth="1"/>
    <col min="1435" max="1435" width="6.28515625" style="21" customWidth="1"/>
    <col min="1436" max="1436" width="8.28515625" style="21" customWidth="1"/>
    <col min="1437" max="1437" width="10.42578125" style="21" customWidth="1"/>
    <col min="1438" max="1636" width="9" style="21"/>
    <col min="1637" max="1637" width="4.140625" style="21" customWidth="1"/>
    <col min="1638" max="1638" width="12.140625" style="21" customWidth="1"/>
    <col min="1639" max="1639" width="26.5703125" style="21" customWidth="1"/>
    <col min="1640" max="1641" width="5" style="21" customWidth="1"/>
    <col min="1642" max="1642" width="4.5703125" style="21" customWidth="1"/>
    <col min="1643" max="1643" width="7.42578125" style="21" customWidth="1"/>
    <col min="1644" max="1644" width="7.28515625" style="21" customWidth="1"/>
    <col min="1645" max="1646" width="4.7109375" style="21" customWidth="1"/>
    <col min="1647" max="1647" width="7.7109375" style="21" customWidth="1"/>
    <col min="1648" max="1649" width="4.7109375" style="21" customWidth="1"/>
    <col min="1650" max="1650" width="5.7109375" style="21" customWidth="1"/>
    <col min="1651" max="1651" width="5.28515625" style="21" customWidth="1"/>
    <col min="1652" max="1657" width="4.7109375" style="21" customWidth="1"/>
    <col min="1658" max="1658" width="5.85546875" style="21" customWidth="1"/>
    <col min="1659" max="1659" width="7.140625" style="21" customWidth="1"/>
    <col min="1660" max="1667" width="4.7109375" style="21" customWidth="1"/>
    <col min="1668" max="1668" width="5.5703125" style="21" customWidth="1"/>
    <col min="1669" max="1670" width="4.7109375" style="21" customWidth="1"/>
    <col min="1671" max="1672" width="5.5703125" style="21" customWidth="1"/>
    <col min="1673" max="1673" width="4.7109375" style="21" customWidth="1"/>
    <col min="1674" max="1675" width="5.5703125" style="21" customWidth="1"/>
    <col min="1676" max="1677" width="4.7109375" style="21" customWidth="1"/>
    <col min="1678" max="1678" width="6.28515625" style="21" customWidth="1"/>
    <col min="1679" max="1679" width="6" style="21" customWidth="1"/>
    <col min="1680" max="1680" width="7.7109375" style="21" customWidth="1"/>
    <col min="1681" max="1681" width="6.7109375" style="21" customWidth="1"/>
    <col min="1682" max="1682" width="10.42578125" style="21" customWidth="1"/>
    <col min="1683" max="1683" width="9.5703125" style="21" customWidth="1"/>
    <col min="1684" max="1684" width="9.7109375" style="21" customWidth="1"/>
    <col min="1685" max="1685" width="8.28515625" style="21" customWidth="1"/>
    <col min="1686" max="1686" width="4.5703125" style="21" customWidth="1"/>
    <col min="1687" max="1687" width="7.5703125" style="21" customWidth="1"/>
    <col min="1688" max="1688" width="5.85546875" style="21" customWidth="1"/>
    <col min="1689" max="1689" width="6.140625" style="21" customWidth="1"/>
    <col min="1690" max="1690" width="6" style="21" customWidth="1"/>
    <col min="1691" max="1691" width="6.28515625" style="21" customWidth="1"/>
    <col min="1692" max="1692" width="8.28515625" style="21" customWidth="1"/>
    <col min="1693" max="1693" width="10.42578125" style="21" customWidth="1"/>
    <col min="1694" max="1892" width="9" style="21"/>
    <col min="1893" max="1893" width="4.140625" style="21" customWidth="1"/>
    <col min="1894" max="1894" width="12.140625" style="21" customWidth="1"/>
    <col min="1895" max="1895" width="26.5703125" style="21" customWidth="1"/>
    <col min="1896" max="1897" width="5" style="21" customWidth="1"/>
    <col min="1898" max="1898" width="4.5703125" style="21" customWidth="1"/>
    <col min="1899" max="1899" width="7.42578125" style="21" customWidth="1"/>
    <col min="1900" max="1900" width="7.28515625" style="21" customWidth="1"/>
    <col min="1901" max="1902" width="4.7109375" style="21" customWidth="1"/>
    <col min="1903" max="1903" width="7.7109375" style="21" customWidth="1"/>
    <col min="1904" max="1905" width="4.7109375" style="21" customWidth="1"/>
    <col min="1906" max="1906" width="5.7109375" style="21" customWidth="1"/>
    <col min="1907" max="1907" width="5.28515625" style="21" customWidth="1"/>
    <col min="1908" max="1913" width="4.7109375" style="21" customWidth="1"/>
    <col min="1914" max="1914" width="5.85546875" style="21" customWidth="1"/>
    <col min="1915" max="1915" width="7.140625" style="21" customWidth="1"/>
    <col min="1916" max="1923" width="4.7109375" style="21" customWidth="1"/>
    <col min="1924" max="1924" width="5.5703125" style="21" customWidth="1"/>
    <col min="1925" max="1926" width="4.7109375" style="21" customWidth="1"/>
    <col min="1927" max="1928" width="5.5703125" style="21" customWidth="1"/>
    <col min="1929" max="1929" width="4.7109375" style="21" customWidth="1"/>
    <col min="1930" max="1931" width="5.5703125" style="21" customWidth="1"/>
    <col min="1932" max="1933" width="4.7109375" style="21" customWidth="1"/>
    <col min="1934" max="1934" width="6.28515625" style="21" customWidth="1"/>
    <col min="1935" max="1935" width="6" style="21" customWidth="1"/>
    <col min="1936" max="1936" width="7.7109375" style="21" customWidth="1"/>
    <col min="1937" max="1937" width="6.7109375" style="21" customWidth="1"/>
    <col min="1938" max="1938" width="10.42578125" style="21" customWidth="1"/>
    <col min="1939" max="1939" width="9.5703125" style="21" customWidth="1"/>
    <col min="1940" max="1940" width="9.7109375" style="21" customWidth="1"/>
    <col min="1941" max="1941" width="8.28515625" style="21" customWidth="1"/>
    <col min="1942" max="1942" width="4.5703125" style="21" customWidth="1"/>
    <col min="1943" max="1943" width="7.5703125" style="21" customWidth="1"/>
    <col min="1944" max="1944" width="5.85546875" style="21" customWidth="1"/>
    <col min="1945" max="1945" width="6.140625" style="21" customWidth="1"/>
    <col min="1946" max="1946" width="6" style="21" customWidth="1"/>
    <col min="1947" max="1947" width="6.28515625" style="21" customWidth="1"/>
    <col min="1948" max="1948" width="8.28515625" style="21" customWidth="1"/>
    <col min="1949" max="1949" width="10.42578125" style="21" customWidth="1"/>
    <col min="1950" max="2148" width="9" style="21"/>
    <col min="2149" max="2149" width="4.140625" style="21" customWidth="1"/>
    <col min="2150" max="2150" width="12.140625" style="21" customWidth="1"/>
    <col min="2151" max="2151" width="26.5703125" style="21" customWidth="1"/>
    <col min="2152" max="2153" width="5" style="21" customWidth="1"/>
    <col min="2154" max="2154" width="4.5703125" style="21" customWidth="1"/>
    <col min="2155" max="2155" width="7.42578125" style="21" customWidth="1"/>
    <col min="2156" max="2156" width="7.28515625" style="21" customWidth="1"/>
    <col min="2157" max="2158" width="4.7109375" style="21" customWidth="1"/>
    <col min="2159" max="2159" width="7.7109375" style="21" customWidth="1"/>
    <col min="2160" max="2161" width="4.7109375" style="21" customWidth="1"/>
    <col min="2162" max="2162" width="5.7109375" style="21" customWidth="1"/>
    <col min="2163" max="2163" width="5.28515625" style="21" customWidth="1"/>
    <col min="2164" max="2169" width="4.7109375" style="21" customWidth="1"/>
    <col min="2170" max="2170" width="5.85546875" style="21" customWidth="1"/>
    <col min="2171" max="2171" width="7.140625" style="21" customWidth="1"/>
    <col min="2172" max="2179" width="4.7109375" style="21" customWidth="1"/>
    <col min="2180" max="2180" width="5.5703125" style="21" customWidth="1"/>
    <col min="2181" max="2182" width="4.7109375" style="21" customWidth="1"/>
    <col min="2183" max="2184" width="5.5703125" style="21" customWidth="1"/>
    <col min="2185" max="2185" width="4.7109375" style="21" customWidth="1"/>
    <col min="2186" max="2187" width="5.5703125" style="21" customWidth="1"/>
    <col min="2188" max="2189" width="4.7109375" style="21" customWidth="1"/>
    <col min="2190" max="2190" width="6.28515625" style="21" customWidth="1"/>
    <col min="2191" max="2191" width="6" style="21" customWidth="1"/>
    <col min="2192" max="2192" width="7.7109375" style="21" customWidth="1"/>
    <col min="2193" max="2193" width="6.7109375" style="21" customWidth="1"/>
    <col min="2194" max="2194" width="10.42578125" style="21" customWidth="1"/>
    <col min="2195" max="2195" width="9.5703125" style="21" customWidth="1"/>
    <col min="2196" max="2196" width="9.7109375" style="21" customWidth="1"/>
    <col min="2197" max="2197" width="8.28515625" style="21" customWidth="1"/>
    <col min="2198" max="2198" width="4.5703125" style="21" customWidth="1"/>
    <col min="2199" max="2199" width="7.5703125" style="21" customWidth="1"/>
    <col min="2200" max="2200" width="5.85546875" style="21" customWidth="1"/>
    <col min="2201" max="2201" width="6.140625" style="21" customWidth="1"/>
    <col min="2202" max="2202" width="6" style="21" customWidth="1"/>
    <col min="2203" max="2203" width="6.28515625" style="21" customWidth="1"/>
    <col min="2204" max="2204" width="8.28515625" style="21" customWidth="1"/>
    <col min="2205" max="2205" width="10.42578125" style="21" customWidth="1"/>
    <col min="2206" max="2404" width="9" style="21"/>
    <col min="2405" max="2405" width="4.140625" style="21" customWidth="1"/>
    <col min="2406" max="2406" width="12.140625" style="21" customWidth="1"/>
    <col min="2407" max="2407" width="26.5703125" style="21" customWidth="1"/>
    <col min="2408" max="2409" width="5" style="21" customWidth="1"/>
    <col min="2410" max="2410" width="4.5703125" style="21" customWidth="1"/>
    <col min="2411" max="2411" width="7.42578125" style="21" customWidth="1"/>
    <col min="2412" max="2412" width="7.28515625" style="21" customWidth="1"/>
    <col min="2413" max="2414" width="4.7109375" style="21" customWidth="1"/>
    <col min="2415" max="2415" width="7.7109375" style="21" customWidth="1"/>
    <col min="2416" max="2417" width="4.7109375" style="21" customWidth="1"/>
    <col min="2418" max="2418" width="5.7109375" style="21" customWidth="1"/>
    <col min="2419" max="2419" width="5.28515625" style="21" customWidth="1"/>
    <col min="2420" max="2425" width="4.7109375" style="21" customWidth="1"/>
    <col min="2426" max="2426" width="5.85546875" style="21" customWidth="1"/>
    <col min="2427" max="2427" width="7.140625" style="21" customWidth="1"/>
    <col min="2428" max="2435" width="4.7109375" style="21" customWidth="1"/>
    <col min="2436" max="2436" width="5.5703125" style="21" customWidth="1"/>
    <col min="2437" max="2438" width="4.7109375" style="21" customWidth="1"/>
    <col min="2439" max="2440" width="5.5703125" style="21" customWidth="1"/>
    <col min="2441" max="2441" width="4.7109375" style="21" customWidth="1"/>
    <col min="2442" max="2443" width="5.5703125" style="21" customWidth="1"/>
    <col min="2444" max="2445" width="4.7109375" style="21" customWidth="1"/>
    <col min="2446" max="2446" width="6.28515625" style="21" customWidth="1"/>
    <col min="2447" max="2447" width="6" style="21" customWidth="1"/>
    <col min="2448" max="2448" width="7.7109375" style="21" customWidth="1"/>
    <col min="2449" max="2449" width="6.7109375" style="21" customWidth="1"/>
    <col min="2450" max="2450" width="10.42578125" style="21" customWidth="1"/>
    <col min="2451" max="2451" width="9.5703125" style="21" customWidth="1"/>
    <col min="2452" max="2452" width="9.7109375" style="21" customWidth="1"/>
    <col min="2453" max="2453" width="8.28515625" style="21" customWidth="1"/>
    <col min="2454" max="2454" width="4.5703125" style="21" customWidth="1"/>
    <col min="2455" max="2455" width="7.5703125" style="21" customWidth="1"/>
    <col min="2456" max="2456" width="5.85546875" style="21" customWidth="1"/>
    <col min="2457" max="2457" width="6.140625" style="21" customWidth="1"/>
    <col min="2458" max="2458" width="6" style="21" customWidth="1"/>
    <col min="2459" max="2459" width="6.28515625" style="21" customWidth="1"/>
    <col min="2460" max="2460" width="8.28515625" style="21" customWidth="1"/>
    <col min="2461" max="2461" width="10.42578125" style="21" customWidth="1"/>
    <col min="2462" max="2660" width="9" style="21"/>
    <col min="2661" max="2661" width="4.140625" style="21" customWidth="1"/>
    <col min="2662" max="2662" width="12.140625" style="21" customWidth="1"/>
    <col min="2663" max="2663" width="26.5703125" style="21" customWidth="1"/>
    <col min="2664" max="2665" width="5" style="21" customWidth="1"/>
    <col min="2666" max="2666" width="4.5703125" style="21" customWidth="1"/>
    <col min="2667" max="2667" width="7.42578125" style="21" customWidth="1"/>
    <col min="2668" max="2668" width="7.28515625" style="21" customWidth="1"/>
    <col min="2669" max="2670" width="4.7109375" style="21" customWidth="1"/>
    <col min="2671" max="2671" width="7.7109375" style="21" customWidth="1"/>
    <col min="2672" max="2673" width="4.7109375" style="21" customWidth="1"/>
    <col min="2674" max="2674" width="5.7109375" style="21" customWidth="1"/>
    <col min="2675" max="2675" width="5.28515625" style="21" customWidth="1"/>
    <col min="2676" max="2681" width="4.7109375" style="21" customWidth="1"/>
    <col min="2682" max="2682" width="5.85546875" style="21" customWidth="1"/>
    <col min="2683" max="2683" width="7.140625" style="21" customWidth="1"/>
    <col min="2684" max="2691" width="4.7109375" style="21" customWidth="1"/>
    <col min="2692" max="2692" width="5.5703125" style="21" customWidth="1"/>
    <col min="2693" max="2694" width="4.7109375" style="21" customWidth="1"/>
    <col min="2695" max="2696" width="5.5703125" style="21" customWidth="1"/>
    <col min="2697" max="2697" width="4.7109375" style="21" customWidth="1"/>
    <col min="2698" max="2699" width="5.5703125" style="21" customWidth="1"/>
    <col min="2700" max="2701" width="4.7109375" style="21" customWidth="1"/>
    <col min="2702" max="2702" width="6.28515625" style="21" customWidth="1"/>
    <col min="2703" max="2703" width="6" style="21" customWidth="1"/>
    <col min="2704" max="2704" width="7.7109375" style="21" customWidth="1"/>
    <col min="2705" max="2705" width="6.7109375" style="21" customWidth="1"/>
    <col min="2706" max="2706" width="10.42578125" style="21" customWidth="1"/>
    <col min="2707" max="2707" width="9.5703125" style="21" customWidth="1"/>
    <col min="2708" max="2708" width="9.7109375" style="21" customWidth="1"/>
    <col min="2709" max="2709" width="8.28515625" style="21" customWidth="1"/>
    <col min="2710" max="2710" width="4.5703125" style="21" customWidth="1"/>
    <col min="2711" max="2711" width="7.5703125" style="21" customWidth="1"/>
    <col min="2712" max="2712" width="5.85546875" style="21" customWidth="1"/>
    <col min="2713" max="2713" width="6.140625" style="21" customWidth="1"/>
    <col min="2714" max="2714" width="6" style="21" customWidth="1"/>
    <col min="2715" max="2715" width="6.28515625" style="21" customWidth="1"/>
    <col min="2716" max="2716" width="8.28515625" style="21" customWidth="1"/>
    <col min="2717" max="2717" width="10.42578125" style="21" customWidth="1"/>
    <col min="2718" max="2916" width="9" style="21"/>
    <col min="2917" max="2917" width="4.140625" style="21" customWidth="1"/>
    <col min="2918" max="2918" width="12.140625" style="21" customWidth="1"/>
    <col min="2919" max="2919" width="26.5703125" style="21" customWidth="1"/>
    <col min="2920" max="2921" width="5" style="21" customWidth="1"/>
    <col min="2922" max="2922" width="4.5703125" style="21" customWidth="1"/>
    <col min="2923" max="2923" width="7.42578125" style="21" customWidth="1"/>
    <col min="2924" max="2924" width="7.28515625" style="21" customWidth="1"/>
    <col min="2925" max="2926" width="4.7109375" style="21" customWidth="1"/>
    <col min="2927" max="2927" width="7.7109375" style="21" customWidth="1"/>
    <col min="2928" max="2929" width="4.7109375" style="21" customWidth="1"/>
    <col min="2930" max="2930" width="5.7109375" style="21" customWidth="1"/>
    <col min="2931" max="2931" width="5.28515625" style="21" customWidth="1"/>
    <col min="2932" max="2937" width="4.7109375" style="21" customWidth="1"/>
    <col min="2938" max="2938" width="5.85546875" style="21" customWidth="1"/>
    <col min="2939" max="2939" width="7.140625" style="21" customWidth="1"/>
    <col min="2940" max="2947" width="4.7109375" style="21" customWidth="1"/>
    <col min="2948" max="2948" width="5.5703125" style="21" customWidth="1"/>
    <col min="2949" max="2950" width="4.7109375" style="21" customWidth="1"/>
    <col min="2951" max="2952" width="5.5703125" style="21" customWidth="1"/>
    <col min="2953" max="2953" width="4.7109375" style="21" customWidth="1"/>
    <col min="2954" max="2955" width="5.5703125" style="21" customWidth="1"/>
    <col min="2956" max="2957" width="4.7109375" style="21" customWidth="1"/>
    <col min="2958" max="2958" width="6.28515625" style="21" customWidth="1"/>
    <col min="2959" max="2959" width="6" style="21" customWidth="1"/>
    <col min="2960" max="2960" width="7.7109375" style="21" customWidth="1"/>
    <col min="2961" max="2961" width="6.7109375" style="21" customWidth="1"/>
    <col min="2962" max="2962" width="10.42578125" style="21" customWidth="1"/>
    <col min="2963" max="2963" width="9.5703125" style="21" customWidth="1"/>
    <col min="2964" max="2964" width="9.7109375" style="21" customWidth="1"/>
    <col min="2965" max="2965" width="8.28515625" style="21" customWidth="1"/>
    <col min="2966" max="2966" width="4.5703125" style="21" customWidth="1"/>
    <col min="2967" max="2967" width="7.5703125" style="21" customWidth="1"/>
    <col min="2968" max="2968" width="5.85546875" style="21" customWidth="1"/>
    <col min="2969" max="2969" width="6.140625" style="21" customWidth="1"/>
    <col min="2970" max="2970" width="6" style="21" customWidth="1"/>
    <col min="2971" max="2971" width="6.28515625" style="21" customWidth="1"/>
    <col min="2972" max="2972" width="8.28515625" style="21" customWidth="1"/>
    <col min="2973" max="2973" width="10.42578125" style="21" customWidth="1"/>
    <col min="2974" max="3172" width="9" style="21"/>
    <col min="3173" max="3173" width="4.140625" style="21" customWidth="1"/>
    <col min="3174" max="3174" width="12.140625" style="21" customWidth="1"/>
    <col min="3175" max="3175" width="26.5703125" style="21" customWidth="1"/>
    <col min="3176" max="3177" width="5" style="21" customWidth="1"/>
    <col min="3178" max="3178" width="4.5703125" style="21" customWidth="1"/>
    <col min="3179" max="3179" width="7.42578125" style="21" customWidth="1"/>
    <col min="3180" max="3180" width="7.28515625" style="21" customWidth="1"/>
    <col min="3181" max="3182" width="4.7109375" style="21" customWidth="1"/>
    <col min="3183" max="3183" width="7.7109375" style="21" customWidth="1"/>
    <col min="3184" max="3185" width="4.7109375" style="21" customWidth="1"/>
    <col min="3186" max="3186" width="5.7109375" style="21" customWidth="1"/>
    <col min="3187" max="3187" width="5.28515625" style="21" customWidth="1"/>
    <col min="3188" max="3193" width="4.7109375" style="21" customWidth="1"/>
    <col min="3194" max="3194" width="5.85546875" style="21" customWidth="1"/>
    <col min="3195" max="3195" width="7.140625" style="21" customWidth="1"/>
    <col min="3196" max="3203" width="4.7109375" style="21" customWidth="1"/>
    <col min="3204" max="3204" width="5.5703125" style="21" customWidth="1"/>
    <col min="3205" max="3206" width="4.7109375" style="21" customWidth="1"/>
    <col min="3207" max="3208" width="5.5703125" style="21" customWidth="1"/>
    <col min="3209" max="3209" width="4.7109375" style="21" customWidth="1"/>
    <col min="3210" max="3211" width="5.5703125" style="21" customWidth="1"/>
    <col min="3212" max="3213" width="4.7109375" style="21" customWidth="1"/>
    <col min="3214" max="3214" width="6.28515625" style="21" customWidth="1"/>
    <col min="3215" max="3215" width="6" style="21" customWidth="1"/>
    <col min="3216" max="3216" width="7.7109375" style="21" customWidth="1"/>
    <col min="3217" max="3217" width="6.7109375" style="21" customWidth="1"/>
    <col min="3218" max="3218" width="10.42578125" style="21" customWidth="1"/>
    <col min="3219" max="3219" width="9.5703125" style="21" customWidth="1"/>
    <col min="3220" max="3220" width="9.7109375" style="21" customWidth="1"/>
    <col min="3221" max="3221" width="8.28515625" style="21" customWidth="1"/>
    <col min="3222" max="3222" width="4.5703125" style="21" customWidth="1"/>
    <col min="3223" max="3223" width="7.5703125" style="21" customWidth="1"/>
    <col min="3224" max="3224" width="5.85546875" style="21" customWidth="1"/>
    <col min="3225" max="3225" width="6.140625" style="21" customWidth="1"/>
    <col min="3226" max="3226" width="6" style="21" customWidth="1"/>
    <col min="3227" max="3227" width="6.28515625" style="21" customWidth="1"/>
    <col min="3228" max="3228" width="8.28515625" style="21" customWidth="1"/>
    <col min="3229" max="3229" width="10.42578125" style="21" customWidth="1"/>
    <col min="3230" max="3428" width="9" style="21"/>
    <col min="3429" max="3429" width="4.140625" style="21" customWidth="1"/>
    <col min="3430" max="3430" width="12.140625" style="21" customWidth="1"/>
    <col min="3431" max="3431" width="26.5703125" style="21" customWidth="1"/>
    <col min="3432" max="3433" width="5" style="21" customWidth="1"/>
    <col min="3434" max="3434" width="4.5703125" style="21" customWidth="1"/>
    <col min="3435" max="3435" width="7.42578125" style="21" customWidth="1"/>
    <col min="3436" max="3436" width="7.28515625" style="21" customWidth="1"/>
    <col min="3437" max="3438" width="4.7109375" style="21" customWidth="1"/>
    <col min="3439" max="3439" width="7.7109375" style="21" customWidth="1"/>
    <col min="3440" max="3441" width="4.7109375" style="21" customWidth="1"/>
    <col min="3442" max="3442" width="5.7109375" style="21" customWidth="1"/>
    <col min="3443" max="3443" width="5.28515625" style="21" customWidth="1"/>
    <col min="3444" max="3449" width="4.7109375" style="21" customWidth="1"/>
    <col min="3450" max="3450" width="5.85546875" style="21" customWidth="1"/>
    <col min="3451" max="3451" width="7.140625" style="21" customWidth="1"/>
    <col min="3452" max="3459" width="4.7109375" style="21" customWidth="1"/>
    <col min="3460" max="3460" width="5.5703125" style="21" customWidth="1"/>
    <col min="3461" max="3462" width="4.7109375" style="21" customWidth="1"/>
    <col min="3463" max="3464" width="5.5703125" style="21" customWidth="1"/>
    <col min="3465" max="3465" width="4.7109375" style="21" customWidth="1"/>
    <col min="3466" max="3467" width="5.5703125" style="21" customWidth="1"/>
    <col min="3468" max="3469" width="4.7109375" style="21" customWidth="1"/>
    <col min="3470" max="3470" width="6.28515625" style="21" customWidth="1"/>
    <col min="3471" max="3471" width="6" style="21" customWidth="1"/>
    <col min="3472" max="3472" width="7.7109375" style="21" customWidth="1"/>
    <col min="3473" max="3473" width="6.7109375" style="21" customWidth="1"/>
    <col min="3474" max="3474" width="10.42578125" style="21" customWidth="1"/>
    <col min="3475" max="3475" width="9.5703125" style="21" customWidth="1"/>
    <col min="3476" max="3476" width="9.7109375" style="21" customWidth="1"/>
    <col min="3477" max="3477" width="8.28515625" style="21" customWidth="1"/>
    <col min="3478" max="3478" width="4.5703125" style="21" customWidth="1"/>
    <col min="3479" max="3479" width="7.5703125" style="21" customWidth="1"/>
    <col min="3480" max="3480" width="5.85546875" style="21" customWidth="1"/>
    <col min="3481" max="3481" width="6.140625" style="21" customWidth="1"/>
    <col min="3482" max="3482" width="6" style="21" customWidth="1"/>
    <col min="3483" max="3483" width="6.28515625" style="21" customWidth="1"/>
    <col min="3484" max="3484" width="8.28515625" style="21" customWidth="1"/>
    <col min="3485" max="3485" width="10.42578125" style="21" customWidth="1"/>
    <col min="3486" max="3684" width="9" style="21"/>
    <col min="3685" max="3685" width="4.140625" style="21" customWidth="1"/>
    <col min="3686" max="3686" width="12.140625" style="21" customWidth="1"/>
    <col min="3687" max="3687" width="26.5703125" style="21" customWidth="1"/>
    <col min="3688" max="3689" width="5" style="21" customWidth="1"/>
    <col min="3690" max="3690" width="4.5703125" style="21" customWidth="1"/>
    <col min="3691" max="3691" width="7.42578125" style="21" customWidth="1"/>
    <col min="3692" max="3692" width="7.28515625" style="21" customWidth="1"/>
    <col min="3693" max="3694" width="4.7109375" style="21" customWidth="1"/>
    <col min="3695" max="3695" width="7.7109375" style="21" customWidth="1"/>
    <col min="3696" max="3697" width="4.7109375" style="21" customWidth="1"/>
    <col min="3698" max="3698" width="5.7109375" style="21" customWidth="1"/>
    <col min="3699" max="3699" width="5.28515625" style="21" customWidth="1"/>
    <col min="3700" max="3705" width="4.7109375" style="21" customWidth="1"/>
    <col min="3706" max="3706" width="5.85546875" style="21" customWidth="1"/>
    <col min="3707" max="3707" width="7.140625" style="21" customWidth="1"/>
    <col min="3708" max="3715" width="4.7109375" style="21" customWidth="1"/>
    <col min="3716" max="3716" width="5.5703125" style="21" customWidth="1"/>
    <col min="3717" max="3718" width="4.7109375" style="21" customWidth="1"/>
    <col min="3719" max="3720" width="5.5703125" style="21" customWidth="1"/>
    <col min="3721" max="3721" width="4.7109375" style="21" customWidth="1"/>
    <col min="3722" max="3723" width="5.5703125" style="21" customWidth="1"/>
    <col min="3724" max="3725" width="4.7109375" style="21" customWidth="1"/>
    <col min="3726" max="3726" width="6.28515625" style="21" customWidth="1"/>
    <col min="3727" max="3727" width="6" style="21" customWidth="1"/>
    <col min="3728" max="3728" width="7.7109375" style="21" customWidth="1"/>
    <col min="3729" max="3729" width="6.7109375" style="21" customWidth="1"/>
    <col min="3730" max="3730" width="10.42578125" style="21" customWidth="1"/>
    <col min="3731" max="3731" width="9.5703125" style="21" customWidth="1"/>
    <col min="3732" max="3732" width="9.7109375" style="21" customWidth="1"/>
    <col min="3733" max="3733" width="8.28515625" style="21" customWidth="1"/>
    <col min="3734" max="3734" width="4.5703125" style="21" customWidth="1"/>
    <col min="3735" max="3735" width="7.5703125" style="21" customWidth="1"/>
    <col min="3736" max="3736" width="5.85546875" style="21" customWidth="1"/>
    <col min="3737" max="3737" width="6.140625" style="21" customWidth="1"/>
    <col min="3738" max="3738" width="6" style="21" customWidth="1"/>
    <col min="3739" max="3739" width="6.28515625" style="21" customWidth="1"/>
    <col min="3740" max="3740" width="8.28515625" style="21" customWidth="1"/>
    <col min="3741" max="3741" width="10.42578125" style="21" customWidth="1"/>
    <col min="3742" max="3940" width="9" style="21"/>
    <col min="3941" max="3941" width="4.140625" style="21" customWidth="1"/>
    <col min="3942" max="3942" width="12.140625" style="21" customWidth="1"/>
    <col min="3943" max="3943" width="26.5703125" style="21" customWidth="1"/>
    <col min="3944" max="3945" width="5" style="21" customWidth="1"/>
    <col min="3946" max="3946" width="4.5703125" style="21" customWidth="1"/>
    <col min="3947" max="3947" width="7.42578125" style="21" customWidth="1"/>
    <col min="3948" max="3948" width="7.28515625" style="21" customWidth="1"/>
    <col min="3949" max="3950" width="4.7109375" style="21" customWidth="1"/>
    <col min="3951" max="3951" width="7.7109375" style="21" customWidth="1"/>
    <col min="3952" max="3953" width="4.7109375" style="21" customWidth="1"/>
    <col min="3954" max="3954" width="5.7109375" style="21" customWidth="1"/>
    <col min="3955" max="3955" width="5.28515625" style="21" customWidth="1"/>
    <col min="3956" max="3961" width="4.7109375" style="21" customWidth="1"/>
    <col min="3962" max="3962" width="5.85546875" style="21" customWidth="1"/>
    <col min="3963" max="3963" width="7.140625" style="21" customWidth="1"/>
    <col min="3964" max="3971" width="4.7109375" style="21" customWidth="1"/>
    <col min="3972" max="3972" width="5.5703125" style="21" customWidth="1"/>
    <col min="3973" max="3974" width="4.7109375" style="21" customWidth="1"/>
    <col min="3975" max="3976" width="5.5703125" style="21" customWidth="1"/>
    <col min="3977" max="3977" width="4.7109375" style="21" customWidth="1"/>
    <col min="3978" max="3979" width="5.5703125" style="21" customWidth="1"/>
    <col min="3980" max="3981" width="4.7109375" style="21" customWidth="1"/>
    <col min="3982" max="3982" width="6.28515625" style="21" customWidth="1"/>
    <col min="3983" max="3983" width="6" style="21" customWidth="1"/>
    <col min="3984" max="3984" width="7.7109375" style="21" customWidth="1"/>
    <col min="3985" max="3985" width="6.7109375" style="21" customWidth="1"/>
    <col min="3986" max="3986" width="10.42578125" style="21" customWidth="1"/>
    <col min="3987" max="3987" width="9.5703125" style="21" customWidth="1"/>
    <col min="3988" max="3988" width="9.7109375" style="21" customWidth="1"/>
    <col min="3989" max="3989" width="8.28515625" style="21" customWidth="1"/>
    <col min="3990" max="3990" width="4.5703125" style="21" customWidth="1"/>
    <col min="3991" max="3991" width="7.5703125" style="21" customWidth="1"/>
    <col min="3992" max="3992" width="5.85546875" style="21" customWidth="1"/>
    <col min="3993" max="3993" width="6.140625" style="21" customWidth="1"/>
    <col min="3994" max="3994" width="6" style="21" customWidth="1"/>
    <col min="3995" max="3995" width="6.28515625" style="21" customWidth="1"/>
    <col min="3996" max="3996" width="8.28515625" style="21" customWidth="1"/>
    <col min="3997" max="3997" width="10.42578125" style="21" customWidth="1"/>
    <col min="3998" max="4196" width="9" style="21"/>
    <col min="4197" max="4197" width="4.140625" style="21" customWidth="1"/>
    <col min="4198" max="4198" width="12.140625" style="21" customWidth="1"/>
    <col min="4199" max="4199" width="26.5703125" style="21" customWidth="1"/>
    <col min="4200" max="4201" width="5" style="21" customWidth="1"/>
    <col min="4202" max="4202" width="4.5703125" style="21" customWidth="1"/>
    <col min="4203" max="4203" width="7.42578125" style="21" customWidth="1"/>
    <col min="4204" max="4204" width="7.28515625" style="21" customWidth="1"/>
    <col min="4205" max="4206" width="4.7109375" style="21" customWidth="1"/>
    <col min="4207" max="4207" width="7.7109375" style="21" customWidth="1"/>
    <col min="4208" max="4209" width="4.7109375" style="21" customWidth="1"/>
    <col min="4210" max="4210" width="5.7109375" style="21" customWidth="1"/>
    <col min="4211" max="4211" width="5.28515625" style="21" customWidth="1"/>
    <col min="4212" max="4217" width="4.7109375" style="21" customWidth="1"/>
    <col min="4218" max="4218" width="5.85546875" style="21" customWidth="1"/>
    <col min="4219" max="4219" width="7.140625" style="21" customWidth="1"/>
    <col min="4220" max="4227" width="4.7109375" style="21" customWidth="1"/>
    <col min="4228" max="4228" width="5.5703125" style="21" customWidth="1"/>
    <col min="4229" max="4230" width="4.7109375" style="21" customWidth="1"/>
    <col min="4231" max="4232" width="5.5703125" style="21" customWidth="1"/>
    <col min="4233" max="4233" width="4.7109375" style="21" customWidth="1"/>
    <col min="4234" max="4235" width="5.5703125" style="21" customWidth="1"/>
    <col min="4236" max="4237" width="4.7109375" style="21" customWidth="1"/>
    <col min="4238" max="4238" width="6.28515625" style="21" customWidth="1"/>
    <col min="4239" max="4239" width="6" style="21" customWidth="1"/>
    <col min="4240" max="4240" width="7.7109375" style="21" customWidth="1"/>
    <col min="4241" max="4241" width="6.7109375" style="21" customWidth="1"/>
    <col min="4242" max="4242" width="10.42578125" style="21" customWidth="1"/>
    <col min="4243" max="4243" width="9.5703125" style="21" customWidth="1"/>
    <col min="4244" max="4244" width="9.7109375" style="21" customWidth="1"/>
    <col min="4245" max="4245" width="8.28515625" style="21" customWidth="1"/>
    <col min="4246" max="4246" width="4.5703125" style="21" customWidth="1"/>
    <col min="4247" max="4247" width="7.5703125" style="21" customWidth="1"/>
    <col min="4248" max="4248" width="5.85546875" style="21" customWidth="1"/>
    <col min="4249" max="4249" width="6.140625" style="21" customWidth="1"/>
    <col min="4250" max="4250" width="6" style="21" customWidth="1"/>
    <col min="4251" max="4251" width="6.28515625" style="21" customWidth="1"/>
    <col min="4252" max="4252" width="8.28515625" style="21" customWidth="1"/>
    <col min="4253" max="4253" width="10.42578125" style="21" customWidth="1"/>
    <col min="4254" max="4452" width="9" style="21"/>
    <col min="4453" max="4453" width="4.140625" style="21" customWidth="1"/>
    <col min="4454" max="4454" width="12.140625" style="21" customWidth="1"/>
    <col min="4455" max="4455" width="26.5703125" style="21" customWidth="1"/>
    <col min="4456" max="4457" width="5" style="21" customWidth="1"/>
    <col min="4458" max="4458" width="4.5703125" style="21" customWidth="1"/>
    <col min="4459" max="4459" width="7.42578125" style="21" customWidth="1"/>
    <col min="4460" max="4460" width="7.28515625" style="21" customWidth="1"/>
    <col min="4461" max="4462" width="4.7109375" style="21" customWidth="1"/>
    <col min="4463" max="4463" width="7.7109375" style="21" customWidth="1"/>
    <col min="4464" max="4465" width="4.7109375" style="21" customWidth="1"/>
    <col min="4466" max="4466" width="5.7109375" style="21" customWidth="1"/>
    <col min="4467" max="4467" width="5.28515625" style="21" customWidth="1"/>
    <col min="4468" max="4473" width="4.7109375" style="21" customWidth="1"/>
    <col min="4474" max="4474" width="5.85546875" style="21" customWidth="1"/>
    <col min="4475" max="4475" width="7.140625" style="21" customWidth="1"/>
    <col min="4476" max="4483" width="4.7109375" style="21" customWidth="1"/>
    <col min="4484" max="4484" width="5.5703125" style="21" customWidth="1"/>
    <col min="4485" max="4486" width="4.7109375" style="21" customWidth="1"/>
    <col min="4487" max="4488" width="5.5703125" style="21" customWidth="1"/>
    <col min="4489" max="4489" width="4.7109375" style="21" customWidth="1"/>
    <col min="4490" max="4491" width="5.5703125" style="21" customWidth="1"/>
    <col min="4492" max="4493" width="4.7109375" style="21" customWidth="1"/>
    <col min="4494" max="4494" width="6.28515625" style="21" customWidth="1"/>
    <col min="4495" max="4495" width="6" style="21" customWidth="1"/>
    <col min="4496" max="4496" width="7.7109375" style="21" customWidth="1"/>
    <col min="4497" max="4497" width="6.7109375" style="21" customWidth="1"/>
    <col min="4498" max="4498" width="10.42578125" style="21" customWidth="1"/>
    <col min="4499" max="4499" width="9.5703125" style="21" customWidth="1"/>
    <col min="4500" max="4500" width="9.7109375" style="21" customWidth="1"/>
    <col min="4501" max="4501" width="8.28515625" style="21" customWidth="1"/>
    <col min="4502" max="4502" width="4.5703125" style="21" customWidth="1"/>
    <col min="4503" max="4503" width="7.5703125" style="21" customWidth="1"/>
    <col min="4504" max="4504" width="5.85546875" style="21" customWidth="1"/>
    <col min="4505" max="4505" width="6.140625" style="21" customWidth="1"/>
    <col min="4506" max="4506" width="6" style="21" customWidth="1"/>
    <col min="4507" max="4507" width="6.28515625" style="21" customWidth="1"/>
    <col min="4508" max="4508" width="8.28515625" style="21" customWidth="1"/>
    <col min="4509" max="4509" width="10.42578125" style="21" customWidth="1"/>
    <col min="4510" max="4708" width="9" style="21"/>
    <col min="4709" max="4709" width="4.140625" style="21" customWidth="1"/>
    <col min="4710" max="4710" width="12.140625" style="21" customWidth="1"/>
    <col min="4711" max="4711" width="26.5703125" style="21" customWidth="1"/>
    <col min="4712" max="4713" width="5" style="21" customWidth="1"/>
    <col min="4714" max="4714" width="4.5703125" style="21" customWidth="1"/>
    <col min="4715" max="4715" width="7.42578125" style="21" customWidth="1"/>
    <col min="4716" max="4716" width="7.28515625" style="21" customWidth="1"/>
    <col min="4717" max="4718" width="4.7109375" style="21" customWidth="1"/>
    <col min="4719" max="4719" width="7.7109375" style="21" customWidth="1"/>
    <col min="4720" max="4721" width="4.7109375" style="21" customWidth="1"/>
    <col min="4722" max="4722" width="5.7109375" style="21" customWidth="1"/>
    <col min="4723" max="4723" width="5.28515625" style="21" customWidth="1"/>
    <col min="4724" max="4729" width="4.7109375" style="21" customWidth="1"/>
    <col min="4730" max="4730" width="5.85546875" style="21" customWidth="1"/>
    <col min="4731" max="4731" width="7.140625" style="21" customWidth="1"/>
    <col min="4732" max="4739" width="4.7109375" style="21" customWidth="1"/>
    <col min="4740" max="4740" width="5.5703125" style="21" customWidth="1"/>
    <col min="4741" max="4742" width="4.7109375" style="21" customWidth="1"/>
    <col min="4743" max="4744" width="5.5703125" style="21" customWidth="1"/>
    <col min="4745" max="4745" width="4.7109375" style="21" customWidth="1"/>
    <col min="4746" max="4747" width="5.5703125" style="21" customWidth="1"/>
    <col min="4748" max="4749" width="4.7109375" style="21" customWidth="1"/>
    <col min="4750" max="4750" width="6.28515625" style="21" customWidth="1"/>
    <col min="4751" max="4751" width="6" style="21" customWidth="1"/>
    <col min="4752" max="4752" width="7.7109375" style="21" customWidth="1"/>
    <col min="4753" max="4753" width="6.7109375" style="21" customWidth="1"/>
    <col min="4754" max="4754" width="10.42578125" style="21" customWidth="1"/>
    <col min="4755" max="4755" width="9.5703125" style="21" customWidth="1"/>
    <col min="4756" max="4756" width="9.7109375" style="21" customWidth="1"/>
    <col min="4757" max="4757" width="8.28515625" style="21" customWidth="1"/>
    <col min="4758" max="4758" width="4.5703125" style="21" customWidth="1"/>
    <col min="4759" max="4759" width="7.5703125" style="21" customWidth="1"/>
    <col min="4760" max="4760" width="5.85546875" style="21" customWidth="1"/>
    <col min="4761" max="4761" width="6.140625" style="21" customWidth="1"/>
    <col min="4762" max="4762" width="6" style="21" customWidth="1"/>
    <col min="4763" max="4763" width="6.28515625" style="21" customWidth="1"/>
    <col min="4764" max="4764" width="8.28515625" style="21" customWidth="1"/>
    <col min="4765" max="4765" width="10.42578125" style="21" customWidth="1"/>
    <col min="4766" max="4964" width="9" style="21"/>
    <col min="4965" max="4965" width="4.140625" style="21" customWidth="1"/>
    <col min="4966" max="4966" width="12.140625" style="21" customWidth="1"/>
    <col min="4967" max="4967" width="26.5703125" style="21" customWidth="1"/>
    <col min="4968" max="4969" width="5" style="21" customWidth="1"/>
    <col min="4970" max="4970" width="4.5703125" style="21" customWidth="1"/>
    <col min="4971" max="4971" width="7.42578125" style="21" customWidth="1"/>
    <col min="4972" max="4972" width="7.28515625" style="21" customWidth="1"/>
    <col min="4973" max="4974" width="4.7109375" style="21" customWidth="1"/>
    <col min="4975" max="4975" width="7.7109375" style="21" customWidth="1"/>
    <col min="4976" max="4977" width="4.7109375" style="21" customWidth="1"/>
    <col min="4978" max="4978" width="5.7109375" style="21" customWidth="1"/>
    <col min="4979" max="4979" width="5.28515625" style="21" customWidth="1"/>
    <col min="4980" max="4985" width="4.7109375" style="21" customWidth="1"/>
    <col min="4986" max="4986" width="5.85546875" style="21" customWidth="1"/>
    <col min="4987" max="4987" width="7.140625" style="21" customWidth="1"/>
    <col min="4988" max="4995" width="4.7109375" style="21" customWidth="1"/>
    <col min="4996" max="4996" width="5.5703125" style="21" customWidth="1"/>
    <col min="4997" max="4998" width="4.7109375" style="21" customWidth="1"/>
    <col min="4999" max="5000" width="5.5703125" style="21" customWidth="1"/>
    <col min="5001" max="5001" width="4.7109375" style="21" customWidth="1"/>
    <col min="5002" max="5003" width="5.5703125" style="21" customWidth="1"/>
    <col min="5004" max="5005" width="4.7109375" style="21" customWidth="1"/>
    <col min="5006" max="5006" width="6.28515625" style="21" customWidth="1"/>
    <col min="5007" max="5007" width="6" style="21" customWidth="1"/>
    <col min="5008" max="5008" width="7.7109375" style="21" customWidth="1"/>
    <col min="5009" max="5009" width="6.7109375" style="21" customWidth="1"/>
    <col min="5010" max="5010" width="10.42578125" style="21" customWidth="1"/>
    <col min="5011" max="5011" width="9.5703125" style="21" customWidth="1"/>
    <col min="5012" max="5012" width="9.7109375" style="21" customWidth="1"/>
    <col min="5013" max="5013" width="8.28515625" style="21" customWidth="1"/>
    <col min="5014" max="5014" width="4.5703125" style="21" customWidth="1"/>
    <col min="5015" max="5015" width="7.5703125" style="21" customWidth="1"/>
    <col min="5016" max="5016" width="5.85546875" style="21" customWidth="1"/>
    <col min="5017" max="5017" width="6.140625" style="21" customWidth="1"/>
    <col min="5018" max="5018" width="6" style="21" customWidth="1"/>
    <col min="5019" max="5019" width="6.28515625" style="21" customWidth="1"/>
    <col min="5020" max="5020" width="8.28515625" style="21" customWidth="1"/>
    <col min="5021" max="5021" width="10.42578125" style="21" customWidth="1"/>
    <col min="5022" max="5220" width="9" style="21"/>
    <col min="5221" max="5221" width="4.140625" style="21" customWidth="1"/>
    <col min="5222" max="5222" width="12.140625" style="21" customWidth="1"/>
    <col min="5223" max="5223" width="26.5703125" style="21" customWidth="1"/>
    <col min="5224" max="5225" width="5" style="21" customWidth="1"/>
    <col min="5226" max="5226" width="4.5703125" style="21" customWidth="1"/>
    <col min="5227" max="5227" width="7.42578125" style="21" customWidth="1"/>
    <col min="5228" max="5228" width="7.28515625" style="21" customWidth="1"/>
    <col min="5229" max="5230" width="4.7109375" style="21" customWidth="1"/>
    <col min="5231" max="5231" width="7.7109375" style="21" customWidth="1"/>
    <col min="5232" max="5233" width="4.7109375" style="21" customWidth="1"/>
    <col min="5234" max="5234" width="5.7109375" style="21" customWidth="1"/>
    <col min="5235" max="5235" width="5.28515625" style="21" customWidth="1"/>
    <col min="5236" max="5241" width="4.7109375" style="21" customWidth="1"/>
    <col min="5242" max="5242" width="5.85546875" style="21" customWidth="1"/>
    <col min="5243" max="5243" width="7.140625" style="21" customWidth="1"/>
    <col min="5244" max="5251" width="4.7109375" style="21" customWidth="1"/>
    <col min="5252" max="5252" width="5.5703125" style="21" customWidth="1"/>
    <col min="5253" max="5254" width="4.7109375" style="21" customWidth="1"/>
    <col min="5255" max="5256" width="5.5703125" style="21" customWidth="1"/>
    <col min="5257" max="5257" width="4.7109375" style="21" customWidth="1"/>
    <col min="5258" max="5259" width="5.5703125" style="21" customWidth="1"/>
    <col min="5260" max="5261" width="4.7109375" style="21" customWidth="1"/>
    <col min="5262" max="5262" width="6.28515625" style="21" customWidth="1"/>
    <col min="5263" max="5263" width="6" style="21" customWidth="1"/>
    <col min="5264" max="5264" width="7.7109375" style="21" customWidth="1"/>
    <col min="5265" max="5265" width="6.7109375" style="21" customWidth="1"/>
    <col min="5266" max="5266" width="10.42578125" style="21" customWidth="1"/>
    <col min="5267" max="5267" width="9.5703125" style="21" customWidth="1"/>
    <col min="5268" max="5268" width="9.7109375" style="21" customWidth="1"/>
    <col min="5269" max="5269" width="8.28515625" style="21" customWidth="1"/>
    <col min="5270" max="5270" width="4.5703125" style="21" customWidth="1"/>
    <col min="5271" max="5271" width="7.5703125" style="21" customWidth="1"/>
    <col min="5272" max="5272" width="5.85546875" style="21" customWidth="1"/>
    <col min="5273" max="5273" width="6.140625" style="21" customWidth="1"/>
    <col min="5274" max="5274" width="6" style="21" customWidth="1"/>
    <col min="5275" max="5275" width="6.28515625" style="21" customWidth="1"/>
    <col min="5276" max="5276" width="8.28515625" style="21" customWidth="1"/>
    <col min="5277" max="5277" width="10.42578125" style="21" customWidth="1"/>
    <col min="5278" max="5476" width="9" style="21"/>
    <col min="5477" max="5477" width="4.140625" style="21" customWidth="1"/>
    <col min="5478" max="5478" width="12.140625" style="21" customWidth="1"/>
    <col min="5479" max="5479" width="26.5703125" style="21" customWidth="1"/>
    <col min="5480" max="5481" width="5" style="21" customWidth="1"/>
    <col min="5482" max="5482" width="4.5703125" style="21" customWidth="1"/>
    <col min="5483" max="5483" width="7.42578125" style="21" customWidth="1"/>
    <col min="5484" max="5484" width="7.28515625" style="21" customWidth="1"/>
    <col min="5485" max="5486" width="4.7109375" style="21" customWidth="1"/>
    <col min="5487" max="5487" width="7.7109375" style="21" customWidth="1"/>
    <col min="5488" max="5489" width="4.7109375" style="21" customWidth="1"/>
    <col min="5490" max="5490" width="5.7109375" style="21" customWidth="1"/>
    <col min="5491" max="5491" width="5.28515625" style="21" customWidth="1"/>
    <col min="5492" max="5497" width="4.7109375" style="21" customWidth="1"/>
    <col min="5498" max="5498" width="5.85546875" style="21" customWidth="1"/>
    <col min="5499" max="5499" width="7.140625" style="21" customWidth="1"/>
    <col min="5500" max="5507" width="4.7109375" style="21" customWidth="1"/>
    <col min="5508" max="5508" width="5.5703125" style="21" customWidth="1"/>
    <col min="5509" max="5510" width="4.7109375" style="21" customWidth="1"/>
    <col min="5511" max="5512" width="5.5703125" style="21" customWidth="1"/>
    <col min="5513" max="5513" width="4.7109375" style="21" customWidth="1"/>
    <col min="5514" max="5515" width="5.5703125" style="21" customWidth="1"/>
    <col min="5516" max="5517" width="4.7109375" style="21" customWidth="1"/>
    <col min="5518" max="5518" width="6.28515625" style="21" customWidth="1"/>
    <col min="5519" max="5519" width="6" style="21" customWidth="1"/>
    <col min="5520" max="5520" width="7.7109375" style="21" customWidth="1"/>
    <col min="5521" max="5521" width="6.7109375" style="21" customWidth="1"/>
    <col min="5522" max="5522" width="10.42578125" style="21" customWidth="1"/>
    <col min="5523" max="5523" width="9.5703125" style="21" customWidth="1"/>
    <col min="5524" max="5524" width="9.7109375" style="21" customWidth="1"/>
    <col min="5525" max="5525" width="8.28515625" style="21" customWidth="1"/>
    <col min="5526" max="5526" width="4.5703125" style="21" customWidth="1"/>
    <col min="5527" max="5527" width="7.5703125" style="21" customWidth="1"/>
    <col min="5528" max="5528" width="5.85546875" style="21" customWidth="1"/>
    <col min="5529" max="5529" width="6.140625" style="21" customWidth="1"/>
    <col min="5530" max="5530" width="6" style="21" customWidth="1"/>
    <col min="5531" max="5531" width="6.28515625" style="21" customWidth="1"/>
    <col min="5532" max="5532" width="8.28515625" style="21" customWidth="1"/>
    <col min="5533" max="5533" width="10.42578125" style="21" customWidth="1"/>
    <col min="5534" max="5732" width="9" style="21"/>
    <col min="5733" max="5733" width="4.140625" style="21" customWidth="1"/>
    <col min="5734" max="5734" width="12.140625" style="21" customWidth="1"/>
    <col min="5735" max="5735" width="26.5703125" style="21" customWidth="1"/>
    <col min="5736" max="5737" width="5" style="21" customWidth="1"/>
    <col min="5738" max="5738" width="4.5703125" style="21" customWidth="1"/>
    <col min="5739" max="5739" width="7.42578125" style="21" customWidth="1"/>
    <col min="5740" max="5740" width="7.28515625" style="21" customWidth="1"/>
    <col min="5741" max="5742" width="4.7109375" style="21" customWidth="1"/>
    <col min="5743" max="5743" width="7.7109375" style="21" customWidth="1"/>
    <col min="5744" max="5745" width="4.7109375" style="21" customWidth="1"/>
    <col min="5746" max="5746" width="5.7109375" style="21" customWidth="1"/>
    <col min="5747" max="5747" width="5.28515625" style="21" customWidth="1"/>
    <col min="5748" max="5753" width="4.7109375" style="21" customWidth="1"/>
    <col min="5754" max="5754" width="5.85546875" style="21" customWidth="1"/>
    <col min="5755" max="5755" width="7.140625" style="21" customWidth="1"/>
    <col min="5756" max="5763" width="4.7109375" style="21" customWidth="1"/>
    <col min="5764" max="5764" width="5.5703125" style="21" customWidth="1"/>
    <col min="5765" max="5766" width="4.7109375" style="21" customWidth="1"/>
    <col min="5767" max="5768" width="5.5703125" style="21" customWidth="1"/>
    <col min="5769" max="5769" width="4.7109375" style="21" customWidth="1"/>
    <col min="5770" max="5771" width="5.5703125" style="21" customWidth="1"/>
    <col min="5772" max="5773" width="4.7109375" style="21" customWidth="1"/>
    <col min="5774" max="5774" width="6.28515625" style="21" customWidth="1"/>
    <col min="5775" max="5775" width="6" style="21" customWidth="1"/>
    <col min="5776" max="5776" width="7.7109375" style="21" customWidth="1"/>
    <col min="5777" max="5777" width="6.7109375" style="21" customWidth="1"/>
    <col min="5778" max="5778" width="10.42578125" style="21" customWidth="1"/>
    <col min="5779" max="5779" width="9.5703125" style="21" customWidth="1"/>
    <col min="5780" max="5780" width="9.7109375" style="21" customWidth="1"/>
    <col min="5781" max="5781" width="8.28515625" style="21" customWidth="1"/>
    <col min="5782" max="5782" width="4.5703125" style="21" customWidth="1"/>
    <col min="5783" max="5783" width="7.5703125" style="21" customWidth="1"/>
    <col min="5784" max="5784" width="5.85546875" style="21" customWidth="1"/>
    <col min="5785" max="5785" width="6.140625" style="21" customWidth="1"/>
    <col min="5786" max="5786" width="6" style="21" customWidth="1"/>
    <col min="5787" max="5787" width="6.28515625" style="21" customWidth="1"/>
    <col min="5788" max="5788" width="8.28515625" style="21" customWidth="1"/>
    <col min="5789" max="5789" width="10.42578125" style="21" customWidth="1"/>
    <col min="5790" max="5988" width="9" style="21"/>
    <col min="5989" max="5989" width="4.140625" style="21" customWidth="1"/>
    <col min="5990" max="5990" width="12.140625" style="21" customWidth="1"/>
    <col min="5991" max="5991" width="26.5703125" style="21" customWidth="1"/>
    <col min="5992" max="5993" width="5" style="21" customWidth="1"/>
    <col min="5994" max="5994" width="4.5703125" style="21" customWidth="1"/>
    <col min="5995" max="5995" width="7.42578125" style="21" customWidth="1"/>
    <col min="5996" max="5996" width="7.28515625" style="21" customWidth="1"/>
    <col min="5997" max="5998" width="4.7109375" style="21" customWidth="1"/>
    <col min="5999" max="5999" width="7.7109375" style="21" customWidth="1"/>
    <col min="6000" max="6001" width="4.7109375" style="21" customWidth="1"/>
    <col min="6002" max="6002" width="5.7109375" style="21" customWidth="1"/>
    <col min="6003" max="6003" width="5.28515625" style="21" customWidth="1"/>
    <col min="6004" max="6009" width="4.7109375" style="21" customWidth="1"/>
    <col min="6010" max="6010" width="5.85546875" style="21" customWidth="1"/>
    <col min="6011" max="6011" width="7.140625" style="21" customWidth="1"/>
    <col min="6012" max="6019" width="4.7109375" style="21" customWidth="1"/>
    <col min="6020" max="6020" width="5.5703125" style="21" customWidth="1"/>
    <col min="6021" max="6022" width="4.7109375" style="21" customWidth="1"/>
    <col min="6023" max="6024" width="5.5703125" style="21" customWidth="1"/>
    <col min="6025" max="6025" width="4.7109375" style="21" customWidth="1"/>
    <col min="6026" max="6027" width="5.5703125" style="21" customWidth="1"/>
    <col min="6028" max="6029" width="4.7109375" style="21" customWidth="1"/>
    <col min="6030" max="6030" width="6.28515625" style="21" customWidth="1"/>
    <col min="6031" max="6031" width="6" style="21" customWidth="1"/>
    <col min="6032" max="6032" width="7.7109375" style="21" customWidth="1"/>
    <col min="6033" max="6033" width="6.7109375" style="21" customWidth="1"/>
    <col min="6034" max="6034" width="10.42578125" style="21" customWidth="1"/>
    <col min="6035" max="6035" width="9.5703125" style="21" customWidth="1"/>
    <col min="6036" max="6036" width="9.7109375" style="21" customWidth="1"/>
    <col min="6037" max="6037" width="8.28515625" style="21" customWidth="1"/>
    <col min="6038" max="6038" width="4.5703125" style="21" customWidth="1"/>
    <col min="6039" max="6039" width="7.5703125" style="21" customWidth="1"/>
    <col min="6040" max="6040" width="5.85546875" style="21" customWidth="1"/>
    <col min="6041" max="6041" width="6.140625" style="21" customWidth="1"/>
    <col min="6042" max="6042" width="6" style="21" customWidth="1"/>
    <col min="6043" max="6043" width="6.28515625" style="21" customWidth="1"/>
    <col min="6044" max="6044" width="8.28515625" style="21" customWidth="1"/>
    <col min="6045" max="6045" width="10.42578125" style="21" customWidth="1"/>
    <col min="6046" max="6244" width="9" style="21"/>
    <col min="6245" max="6245" width="4.140625" style="21" customWidth="1"/>
    <col min="6246" max="6246" width="12.140625" style="21" customWidth="1"/>
    <col min="6247" max="6247" width="26.5703125" style="21" customWidth="1"/>
    <col min="6248" max="6249" width="5" style="21" customWidth="1"/>
    <col min="6250" max="6250" width="4.5703125" style="21" customWidth="1"/>
    <col min="6251" max="6251" width="7.42578125" style="21" customWidth="1"/>
    <col min="6252" max="6252" width="7.28515625" style="21" customWidth="1"/>
    <col min="6253" max="6254" width="4.7109375" style="21" customWidth="1"/>
    <col min="6255" max="6255" width="7.7109375" style="21" customWidth="1"/>
    <col min="6256" max="6257" width="4.7109375" style="21" customWidth="1"/>
    <col min="6258" max="6258" width="5.7109375" style="21" customWidth="1"/>
    <col min="6259" max="6259" width="5.28515625" style="21" customWidth="1"/>
    <col min="6260" max="6265" width="4.7109375" style="21" customWidth="1"/>
    <col min="6266" max="6266" width="5.85546875" style="21" customWidth="1"/>
    <col min="6267" max="6267" width="7.140625" style="21" customWidth="1"/>
    <col min="6268" max="6275" width="4.7109375" style="21" customWidth="1"/>
    <col min="6276" max="6276" width="5.5703125" style="21" customWidth="1"/>
    <col min="6277" max="6278" width="4.7109375" style="21" customWidth="1"/>
    <col min="6279" max="6280" width="5.5703125" style="21" customWidth="1"/>
    <col min="6281" max="6281" width="4.7109375" style="21" customWidth="1"/>
    <col min="6282" max="6283" width="5.5703125" style="21" customWidth="1"/>
    <col min="6284" max="6285" width="4.7109375" style="21" customWidth="1"/>
    <col min="6286" max="6286" width="6.28515625" style="21" customWidth="1"/>
    <col min="6287" max="6287" width="6" style="21" customWidth="1"/>
    <col min="6288" max="6288" width="7.7109375" style="21" customWidth="1"/>
    <col min="6289" max="6289" width="6.7109375" style="21" customWidth="1"/>
    <col min="6290" max="6290" width="10.42578125" style="21" customWidth="1"/>
    <col min="6291" max="6291" width="9.5703125" style="21" customWidth="1"/>
    <col min="6292" max="6292" width="9.7109375" style="21" customWidth="1"/>
    <col min="6293" max="6293" width="8.28515625" style="21" customWidth="1"/>
    <col min="6294" max="6294" width="4.5703125" style="21" customWidth="1"/>
    <col min="6295" max="6295" width="7.5703125" style="21" customWidth="1"/>
    <col min="6296" max="6296" width="5.85546875" style="21" customWidth="1"/>
    <col min="6297" max="6297" width="6.140625" style="21" customWidth="1"/>
    <col min="6298" max="6298" width="6" style="21" customWidth="1"/>
    <col min="6299" max="6299" width="6.28515625" style="21" customWidth="1"/>
    <col min="6300" max="6300" width="8.28515625" style="21" customWidth="1"/>
    <col min="6301" max="6301" width="10.42578125" style="21" customWidth="1"/>
    <col min="6302" max="6500" width="9" style="21"/>
    <col min="6501" max="6501" width="4.140625" style="21" customWidth="1"/>
    <col min="6502" max="6502" width="12.140625" style="21" customWidth="1"/>
    <col min="6503" max="6503" width="26.5703125" style="21" customWidth="1"/>
    <col min="6504" max="6505" width="5" style="21" customWidth="1"/>
    <col min="6506" max="6506" width="4.5703125" style="21" customWidth="1"/>
    <col min="6507" max="6507" width="7.42578125" style="21" customWidth="1"/>
    <col min="6508" max="6508" width="7.28515625" style="21" customWidth="1"/>
    <col min="6509" max="6510" width="4.7109375" style="21" customWidth="1"/>
    <col min="6511" max="6511" width="7.7109375" style="21" customWidth="1"/>
    <col min="6512" max="6513" width="4.7109375" style="21" customWidth="1"/>
    <col min="6514" max="6514" width="5.7109375" style="21" customWidth="1"/>
    <col min="6515" max="6515" width="5.28515625" style="21" customWidth="1"/>
    <col min="6516" max="6521" width="4.7109375" style="21" customWidth="1"/>
    <col min="6522" max="6522" width="5.85546875" style="21" customWidth="1"/>
    <col min="6523" max="6523" width="7.140625" style="21" customWidth="1"/>
    <col min="6524" max="6531" width="4.7109375" style="21" customWidth="1"/>
    <col min="6532" max="6532" width="5.5703125" style="21" customWidth="1"/>
    <col min="6533" max="6534" width="4.7109375" style="21" customWidth="1"/>
    <col min="6535" max="6536" width="5.5703125" style="21" customWidth="1"/>
    <col min="6537" max="6537" width="4.7109375" style="21" customWidth="1"/>
    <col min="6538" max="6539" width="5.5703125" style="21" customWidth="1"/>
    <col min="6540" max="6541" width="4.7109375" style="21" customWidth="1"/>
    <col min="6542" max="6542" width="6.28515625" style="21" customWidth="1"/>
    <col min="6543" max="6543" width="6" style="21" customWidth="1"/>
    <col min="6544" max="6544" width="7.7109375" style="21" customWidth="1"/>
    <col min="6545" max="6545" width="6.7109375" style="21" customWidth="1"/>
    <col min="6546" max="6546" width="10.42578125" style="21" customWidth="1"/>
    <col min="6547" max="6547" width="9.5703125" style="21" customWidth="1"/>
    <col min="6548" max="6548" width="9.7109375" style="21" customWidth="1"/>
    <col min="6549" max="6549" width="8.28515625" style="21" customWidth="1"/>
    <col min="6550" max="6550" width="4.5703125" style="21" customWidth="1"/>
    <col min="6551" max="6551" width="7.5703125" style="21" customWidth="1"/>
    <col min="6552" max="6552" width="5.85546875" style="21" customWidth="1"/>
    <col min="6553" max="6553" width="6.140625" style="21" customWidth="1"/>
    <col min="6554" max="6554" width="6" style="21" customWidth="1"/>
    <col min="6555" max="6555" width="6.28515625" style="21" customWidth="1"/>
    <col min="6556" max="6556" width="8.28515625" style="21" customWidth="1"/>
    <col min="6557" max="6557" width="10.42578125" style="21" customWidth="1"/>
    <col min="6558" max="6756" width="9" style="21"/>
    <col min="6757" max="6757" width="4.140625" style="21" customWidth="1"/>
    <col min="6758" max="6758" width="12.140625" style="21" customWidth="1"/>
    <col min="6759" max="6759" width="26.5703125" style="21" customWidth="1"/>
    <col min="6760" max="6761" width="5" style="21" customWidth="1"/>
    <col min="6762" max="6762" width="4.5703125" style="21" customWidth="1"/>
    <col min="6763" max="6763" width="7.42578125" style="21" customWidth="1"/>
    <col min="6764" max="6764" width="7.28515625" style="21" customWidth="1"/>
    <col min="6765" max="6766" width="4.7109375" style="21" customWidth="1"/>
    <col min="6767" max="6767" width="7.7109375" style="21" customWidth="1"/>
    <col min="6768" max="6769" width="4.7109375" style="21" customWidth="1"/>
    <col min="6770" max="6770" width="5.7109375" style="21" customWidth="1"/>
    <col min="6771" max="6771" width="5.28515625" style="21" customWidth="1"/>
    <col min="6772" max="6777" width="4.7109375" style="21" customWidth="1"/>
    <col min="6778" max="6778" width="5.85546875" style="21" customWidth="1"/>
    <col min="6779" max="6779" width="7.140625" style="21" customWidth="1"/>
    <col min="6780" max="6787" width="4.7109375" style="21" customWidth="1"/>
    <col min="6788" max="6788" width="5.5703125" style="21" customWidth="1"/>
    <col min="6789" max="6790" width="4.7109375" style="21" customWidth="1"/>
    <col min="6791" max="6792" width="5.5703125" style="21" customWidth="1"/>
    <col min="6793" max="6793" width="4.7109375" style="21" customWidth="1"/>
    <col min="6794" max="6795" width="5.5703125" style="21" customWidth="1"/>
    <col min="6796" max="6797" width="4.7109375" style="21" customWidth="1"/>
    <col min="6798" max="6798" width="6.28515625" style="21" customWidth="1"/>
    <col min="6799" max="6799" width="6" style="21" customWidth="1"/>
    <col min="6800" max="6800" width="7.7109375" style="21" customWidth="1"/>
    <col min="6801" max="6801" width="6.7109375" style="21" customWidth="1"/>
    <col min="6802" max="6802" width="10.42578125" style="21" customWidth="1"/>
    <col min="6803" max="6803" width="9.5703125" style="21" customWidth="1"/>
    <col min="6804" max="6804" width="9.7109375" style="21" customWidth="1"/>
    <col min="6805" max="6805" width="8.28515625" style="21" customWidth="1"/>
    <col min="6806" max="6806" width="4.5703125" style="21" customWidth="1"/>
    <col min="6807" max="6807" width="7.5703125" style="21" customWidth="1"/>
    <col min="6808" max="6808" width="5.85546875" style="21" customWidth="1"/>
    <col min="6809" max="6809" width="6.140625" style="21" customWidth="1"/>
    <col min="6810" max="6810" width="6" style="21" customWidth="1"/>
    <col min="6811" max="6811" width="6.28515625" style="21" customWidth="1"/>
    <col min="6812" max="6812" width="8.28515625" style="21" customWidth="1"/>
    <col min="6813" max="6813" width="10.42578125" style="21" customWidth="1"/>
    <col min="6814" max="7012" width="9" style="21"/>
    <col min="7013" max="7013" width="4.140625" style="21" customWidth="1"/>
    <col min="7014" max="7014" width="12.140625" style="21" customWidth="1"/>
    <col min="7015" max="7015" width="26.5703125" style="21" customWidth="1"/>
    <col min="7016" max="7017" width="5" style="21" customWidth="1"/>
    <col min="7018" max="7018" width="4.5703125" style="21" customWidth="1"/>
    <col min="7019" max="7019" width="7.42578125" style="21" customWidth="1"/>
    <col min="7020" max="7020" width="7.28515625" style="21" customWidth="1"/>
    <col min="7021" max="7022" width="4.7109375" style="21" customWidth="1"/>
    <col min="7023" max="7023" width="7.7109375" style="21" customWidth="1"/>
    <col min="7024" max="7025" width="4.7109375" style="21" customWidth="1"/>
    <col min="7026" max="7026" width="5.7109375" style="21" customWidth="1"/>
    <col min="7027" max="7027" width="5.28515625" style="21" customWidth="1"/>
    <col min="7028" max="7033" width="4.7109375" style="21" customWidth="1"/>
    <col min="7034" max="7034" width="5.85546875" style="21" customWidth="1"/>
    <col min="7035" max="7035" width="7.140625" style="21" customWidth="1"/>
    <col min="7036" max="7043" width="4.7109375" style="21" customWidth="1"/>
    <col min="7044" max="7044" width="5.5703125" style="21" customWidth="1"/>
    <col min="7045" max="7046" width="4.7109375" style="21" customWidth="1"/>
    <col min="7047" max="7048" width="5.5703125" style="21" customWidth="1"/>
    <col min="7049" max="7049" width="4.7109375" style="21" customWidth="1"/>
    <col min="7050" max="7051" width="5.5703125" style="21" customWidth="1"/>
    <col min="7052" max="7053" width="4.7109375" style="21" customWidth="1"/>
    <col min="7054" max="7054" width="6.28515625" style="21" customWidth="1"/>
    <col min="7055" max="7055" width="6" style="21" customWidth="1"/>
    <col min="7056" max="7056" width="7.7109375" style="21" customWidth="1"/>
    <col min="7057" max="7057" width="6.7109375" style="21" customWidth="1"/>
    <col min="7058" max="7058" width="10.42578125" style="21" customWidth="1"/>
    <col min="7059" max="7059" width="9.5703125" style="21" customWidth="1"/>
    <col min="7060" max="7060" width="9.7109375" style="21" customWidth="1"/>
    <col min="7061" max="7061" width="8.28515625" style="21" customWidth="1"/>
    <col min="7062" max="7062" width="4.5703125" style="21" customWidth="1"/>
    <col min="7063" max="7063" width="7.5703125" style="21" customWidth="1"/>
    <col min="7064" max="7064" width="5.85546875" style="21" customWidth="1"/>
    <col min="7065" max="7065" width="6.140625" style="21" customWidth="1"/>
    <col min="7066" max="7066" width="6" style="21" customWidth="1"/>
    <col min="7067" max="7067" width="6.28515625" style="21" customWidth="1"/>
    <col min="7068" max="7068" width="8.28515625" style="21" customWidth="1"/>
    <col min="7069" max="7069" width="10.42578125" style="21" customWidth="1"/>
    <col min="7070" max="7268" width="9" style="21"/>
    <col min="7269" max="7269" width="4.140625" style="21" customWidth="1"/>
    <col min="7270" max="7270" width="12.140625" style="21" customWidth="1"/>
    <col min="7271" max="7271" width="26.5703125" style="21" customWidth="1"/>
    <col min="7272" max="7273" width="5" style="21" customWidth="1"/>
    <col min="7274" max="7274" width="4.5703125" style="21" customWidth="1"/>
    <col min="7275" max="7275" width="7.42578125" style="21" customWidth="1"/>
    <col min="7276" max="7276" width="7.28515625" style="21" customWidth="1"/>
    <col min="7277" max="7278" width="4.7109375" style="21" customWidth="1"/>
    <col min="7279" max="7279" width="7.7109375" style="21" customWidth="1"/>
    <col min="7280" max="7281" width="4.7109375" style="21" customWidth="1"/>
    <col min="7282" max="7282" width="5.7109375" style="21" customWidth="1"/>
    <col min="7283" max="7283" width="5.28515625" style="21" customWidth="1"/>
    <col min="7284" max="7289" width="4.7109375" style="21" customWidth="1"/>
    <col min="7290" max="7290" width="5.85546875" style="21" customWidth="1"/>
    <col min="7291" max="7291" width="7.140625" style="21" customWidth="1"/>
    <col min="7292" max="7299" width="4.7109375" style="21" customWidth="1"/>
    <col min="7300" max="7300" width="5.5703125" style="21" customWidth="1"/>
    <col min="7301" max="7302" width="4.7109375" style="21" customWidth="1"/>
    <col min="7303" max="7304" width="5.5703125" style="21" customWidth="1"/>
    <col min="7305" max="7305" width="4.7109375" style="21" customWidth="1"/>
    <col min="7306" max="7307" width="5.5703125" style="21" customWidth="1"/>
    <col min="7308" max="7309" width="4.7109375" style="21" customWidth="1"/>
    <col min="7310" max="7310" width="6.28515625" style="21" customWidth="1"/>
    <col min="7311" max="7311" width="6" style="21" customWidth="1"/>
    <col min="7312" max="7312" width="7.7109375" style="21" customWidth="1"/>
    <col min="7313" max="7313" width="6.7109375" style="21" customWidth="1"/>
    <col min="7314" max="7314" width="10.42578125" style="21" customWidth="1"/>
    <col min="7315" max="7315" width="9.5703125" style="21" customWidth="1"/>
    <col min="7316" max="7316" width="9.7109375" style="21" customWidth="1"/>
    <col min="7317" max="7317" width="8.28515625" style="21" customWidth="1"/>
    <col min="7318" max="7318" width="4.5703125" style="21" customWidth="1"/>
    <col min="7319" max="7319" width="7.5703125" style="21" customWidth="1"/>
    <col min="7320" max="7320" width="5.85546875" style="21" customWidth="1"/>
    <col min="7321" max="7321" width="6.140625" style="21" customWidth="1"/>
    <col min="7322" max="7322" width="6" style="21" customWidth="1"/>
    <col min="7323" max="7323" width="6.28515625" style="21" customWidth="1"/>
    <col min="7324" max="7324" width="8.28515625" style="21" customWidth="1"/>
    <col min="7325" max="7325" width="10.42578125" style="21" customWidth="1"/>
    <col min="7326" max="7524" width="9" style="21"/>
    <col min="7525" max="7525" width="4.140625" style="21" customWidth="1"/>
    <col min="7526" max="7526" width="12.140625" style="21" customWidth="1"/>
    <col min="7527" max="7527" width="26.5703125" style="21" customWidth="1"/>
    <col min="7528" max="7529" width="5" style="21" customWidth="1"/>
    <col min="7530" max="7530" width="4.5703125" style="21" customWidth="1"/>
    <col min="7531" max="7531" width="7.42578125" style="21" customWidth="1"/>
    <col min="7532" max="7532" width="7.28515625" style="21" customWidth="1"/>
    <col min="7533" max="7534" width="4.7109375" style="21" customWidth="1"/>
    <col min="7535" max="7535" width="7.7109375" style="21" customWidth="1"/>
    <col min="7536" max="7537" width="4.7109375" style="21" customWidth="1"/>
    <col min="7538" max="7538" width="5.7109375" style="21" customWidth="1"/>
    <col min="7539" max="7539" width="5.28515625" style="21" customWidth="1"/>
    <col min="7540" max="7545" width="4.7109375" style="21" customWidth="1"/>
    <col min="7546" max="7546" width="5.85546875" style="21" customWidth="1"/>
    <col min="7547" max="7547" width="7.140625" style="21" customWidth="1"/>
    <col min="7548" max="7555" width="4.7109375" style="21" customWidth="1"/>
    <col min="7556" max="7556" width="5.5703125" style="21" customWidth="1"/>
    <col min="7557" max="7558" width="4.7109375" style="21" customWidth="1"/>
    <col min="7559" max="7560" width="5.5703125" style="21" customWidth="1"/>
    <col min="7561" max="7561" width="4.7109375" style="21" customWidth="1"/>
    <col min="7562" max="7563" width="5.5703125" style="21" customWidth="1"/>
    <col min="7564" max="7565" width="4.7109375" style="21" customWidth="1"/>
    <col min="7566" max="7566" width="6.28515625" style="21" customWidth="1"/>
    <col min="7567" max="7567" width="6" style="21" customWidth="1"/>
    <col min="7568" max="7568" width="7.7109375" style="21" customWidth="1"/>
    <col min="7569" max="7569" width="6.7109375" style="21" customWidth="1"/>
    <col min="7570" max="7570" width="10.42578125" style="21" customWidth="1"/>
    <col min="7571" max="7571" width="9.5703125" style="21" customWidth="1"/>
    <col min="7572" max="7572" width="9.7109375" style="21" customWidth="1"/>
    <col min="7573" max="7573" width="8.28515625" style="21" customWidth="1"/>
    <col min="7574" max="7574" width="4.5703125" style="21" customWidth="1"/>
    <col min="7575" max="7575" width="7.5703125" style="21" customWidth="1"/>
    <col min="7576" max="7576" width="5.85546875" style="21" customWidth="1"/>
    <col min="7577" max="7577" width="6.140625" style="21" customWidth="1"/>
    <col min="7578" max="7578" width="6" style="21" customWidth="1"/>
    <col min="7579" max="7579" width="6.28515625" style="21" customWidth="1"/>
    <col min="7580" max="7580" width="8.28515625" style="21" customWidth="1"/>
    <col min="7581" max="7581" width="10.42578125" style="21" customWidth="1"/>
    <col min="7582" max="7780" width="9" style="21"/>
    <col min="7781" max="7781" width="4.140625" style="21" customWidth="1"/>
    <col min="7782" max="7782" width="12.140625" style="21" customWidth="1"/>
    <col min="7783" max="7783" width="26.5703125" style="21" customWidth="1"/>
    <col min="7784" max="7785" width="5" style="21" customWidth="1"/>
    <col min="7786" max="7786" width="4.5703125" style="21" customWidth="1"/>
    <col min="7787" max="7787" width="7.42578125" style="21" customWidth="1"/>
    <col min="7788" max="7788" width="7.28515625" style="21" customWidth="1"/>
    <col min="7789" max="7790" width="4.7109375" style="21" customWidth="1"/>
    <col min="7791" max="7791" width="7.7109375" style="21" customWidth="1"/>
    <col min="7792" max="7793" width="4.7109375" style="21" customWidth="1"/>
    <col min="7794" max="7794" width="5.7109375" style="21" customWidth="1"/>
    <col min="7795" max="7795" width="5.28515625" style="21" customWidth="1"/>
    <col min="7796" max="7801" width="4.7109375" style="21" customWidth="1"/>
    <col min="7802" max="7802" width="5.85546875" style="21" customWidth="1"/>
    <col min="7803" max="7803" width="7.140625" style="21" customWidth="1"/>
    <col min="7804" max="7811" width="4.7109375" style="21" customWidth="1"/>
    <col min="7812" max="7812" width="5.5703125" style="21" customWidth="1"/>
    <col min="7813" max="7814" width="4.7109375" style="21" customWidth="1"/>
    <col min="7815" max="7816" width="5.5703125" style="21" customWidth="1"/>
    <col min="7817" max="7817" width="4.7109375" style="21" customWidth="1"/>
    <col min="7818" max="7819" width="5.5703125" style="21" customWidth="1"/>
    <col min="7820" max="7821" width="4.7109375" style="21" customWidth="1"/>
    <col min="7822" max="7822" width="6.28515625" style="21" customWidth="1"/>
    <col min="7823" max="7823" width="6" style="21" customWidth="1"/>
    <col min="7824" max="7824" width="7.7109375" style="21" customWidth="1"/>
    <col min="7825" max="7825" width="6.7109375" style="21" customWidth="1"/>
    <col min="7826" max="7826" width="10.42578125" style="21" customWidth="1"/>
    <col min="7827" max="7827" width="9.5703125" style="21" customWidth="1"/>
    <col min="7828" max="7828" width="9.7109375" style="21" customWidth="1"/>
    <col min="7829" max="7829" width="8.28515625" style="21" customWidth="1"/>
    <col min="7830" max="7830" width="4.5703125" style="21" customWidth="1"/>
    <col min="7831" max="7831" width="7.5703125" style="21" customWidth="1"/>
    <col min="7832" max="7832" width="5.85546875" style="21" customWidth="1"/>
    <col min="7833" max="7833" width="6.140625" style="21" customWidth="1"/>
    <col min="7834" max="7834" width="6" style="21" customWidth="1"/>
    <col min="7835" max="7835" width="6.28515625" style="21" customWidth="1"/>
    <col min="7836" max="7836" width="8.28515625" style="21" customWidth="1"/>
    <col min="7837" max="7837" width="10.42578125" style="21" customWidth="1"/>
    <col min="7838" max="8036" width="9" style="21"/>
    <col min="8037" max="8037" width="4.140625" style="21" customWidth="1"/>
    <col min="8038" max="8038" width="12.140625" style="21" customWidth="1"/>
    <col min="8039" max="8039" width="26.5703125" style="21" customWidth="1"/>
    <col min="8040" max="8041" width="5" style="21" customWidth="1"/>
    <col min="8042" max="8042" width="4.5703125" style="21" customWidth="1"/>
    <col min="8043" max="8043" width="7.42578125" style="21" customWidth="1"/>
    <col min="8044" max="8044" width="7.28515625" style="21" customWidth="1"/>
    <col min="8045" max="8046" width="4.7109375" style="21" customWidth="1"/>
    <col min="8047" max="8047" width="7.7109375" style="21" customWidth="1"/>
    <col min="8048" max="8049" width="4.7109375" style="21" customWidth="1"/>
    <col min="8050" max="8050" width="5.7109375" style="21" customWidth="1"/>
    <col min="8051" max="8051" width="5.28515625" style="21" customWidth="1"/>
    <col min="8052" max="8057" width="4.7109375" style="21" customWidth="1"/>
    <col min="8058" max="8058" width="5.85546875" style="21" customWidth="1"/>
    <col min="8059" max="8059" width="7.140625" style="21" customWidth="1"/>
    <col min="8060" max="8067" width="4.7109375" style="21" customWidth="1"/>
    <col min="8068" max="8068" width="5.5703125" style="21" customWidth="1"/>
    <col min="8069" max="8070" width="4.7109375" style="21" customWidth="1"/>
    <col min="8071" max="8072" width="5.5703125" style="21" customWidth="1"/>
    <col min="8073" max="8073" width="4.7109375" style="21" customWidth="1"/>
    <col min="8074" max="8075" width="5.5703125" style="21" customWidth="1"/>
    <col min="8076" max="8077" width="4.7109375" style="21" customWidth="1"/>
    <col min="8078" max="8078" width="6.28515625" style="21" customWidth="1"/>
    <col min="8079" max="8079" width="6" style="21" customWidth="1"/>
    <col min="8080" max="8080" width="7.7109375" style="21" customWidth="1"/>
    <col min="8081" max="8081" width="6.7109375" style="21" customWidth="1"/>
    <col min="8082" max="8082" width="10.42578125" style="21" customWidth="1"/>
    <col min="8083" max="8083" width="9.5703125" style="21" customWidth="1"/>
    <col min="8084" max="8084" width="9.7109375" style="21" customWidth="1"/>
    <col min="8085" max="8085" width="8.28515625" style="21" customWidth="1"/>
    <col min="8086" max="8086" width="4.5703125" style="21" customWidth="1"/>
    <col min="8087" max="8087" width="7.5703125" style="21" customWidth="1"/>
    <col min="8088" max="8088" width="5.85546875" style="21" customWidth="1"/>
    <col min="8089" max="8089" width="6.140625" style="21" customWidth="1"/>
    <col min="8090" max="8090" width="6" style="21" customWidth="1"/>
    <col min="8091" max="8091" width="6.28515625" style="21" customWidth="1"/>
    <col min="8092" max="8092" width="8.28515625" style="21" customWidth="1"/>
    <col min="8093" max="8093" width="10.42578125" style="21" customWidth="1"/>
    <col min="8094" max="8292" width="9" style="21"/>
    <col min="8293" max="8293" width="4.140625" style="21" customWidth="1"/>
    <col min="8294" max="8294" width="12.140625" style="21" customWidth="1"/>
    <col min="8295" max="8295" width="26.5703125" style="21" customWidth="1"/>
    <col min="8296" max="8297" width="5" style="21" customWidth="1"/>
    <col min="8298" max="8298" width="4.5703125" style="21" customWidth="1"/>
    <col min="8299" max="8299" width="7.42578125" style="21" customWidth="1"/>
    <col min="8300" max="8300" width="7.28515625" style="21" customWidth="1"/>
    <col min="8301" max="8302" width="4.7109375" style="21" customWidth="1"/>
    <col min="8303" max="8303" width="7.7109375" style="21" customWidth="1"/>
    <col min="8304" max="8305" width="4.7109375" style="21" customWidth="1"/>
    <col min="8306" max="8306" width="5.7109375" style="21" customWidth="1"/>
    <col min="8307" max="8307" width="5.28515625" style="21" customWidth="1"/>
    <col min="8308" max="8313" width="4.7109375" style="21" customWidth="1"/>
    <col min="8314" max="8314" width="5.85546875" style="21" customWidth="1"/>
    <col min="8315" max="8315" width="7.140625" style="21" customWidth="1"/>
    <col min="8316" max="8323" width="4.7109375" style="21" customWidth="1"/>
    <col min="8324" max="8324" width="5.5703125" style="21" customWidth="1"/>
    <col min="8325" max="8326" width="4.7109375" style="21" customWidth="1"/>
    <col min="8327" max="8328" width="5.5703125" style="21" customWidth="1"/>
    <col min="8329" max="8329" width="4.7109375" style="21" customWidth="1"/>
    <col min="8330" max="8331" width="5.5703125" style="21" customWidth="1"/>
    <col min="8332" max="8333" width="4.7109375" style="21" customWidth="1"/>
    <col min="8334" max="8334" width="6.28515625" style="21" customWidth="1"/>
    <col min="8335" max="8335" width="6" style="21" customWidth="1"/>
    <col min="8336" max="8336" width="7.7109375" style="21" customWidth="1"/>
    <col min="8337" max="8337" width="6.7109375" style="21" customWidth="1"/>
    <col min="8338" max="8338" width="10.42578125" style="21" customWidth="1"/>
    <col min="8339" max="8339" width="9.5703125" style="21" customWidth="1"/>
    <col min="8340" max="8340" width="9.7109375" style="21" customWidth="1"/>
    <col min="8341" max="8341" width="8.28515625" style="21" customWidth="1"/>
    <col min="8342" max="8342" width="4.5703125" style="21" customWidth="1"/>
    <col min="8343" max="8343" width="7.5703125" style="21" customWidth="1"/>
    <col min="8344" max="8344" width="5.85546875" style="21" customWidth="1"/>
    <col min="8345" max="8345" width="6.140625" style="21" customWidth="1"/>
    <col min="8346" max="8346" width="6" style="21" customWidth="1"/>
    <col min="8347" max="8347" width="6.28515625" style="21" customWidth="1"/>
    <col min="8348" max="8348" width="8.28515625" style="21" customWidth="1"/>
    <col min="8349" max="8349" width="10.42578125" style="21" customWidth="1"/>
    <col min="8350" max="8548" width="9" style="21"/>
    <col min="8549" max="8549" width="4.140625" style="21" customWidth="1"/>
    <col min="8550" max="8550" width="12.140625" style="21" customWidth="1"/>
    <col min="8551" max="8551" width="26.5703125" style="21" customWidth="1"/>
    <col min="8552" max="8553" width="5" style="21" customWidth="1"/>
    <col min="8554" max="8554" width="4.5703125" style="21" customWidth="1"/>
    <col min="8555" max="8555" width="7.42578125" style="21" customWidth="1"/>
    <col min="8556" max="8556" width="7.28515625" style="21" customWidth="1"/>
    <col min="8557" max="8558" width="4.7109375" style="21" customWidth="1"/>
    <col min="8559" max="8559" width="7.7109375" style="21" customWidth="1"/>
    <col min="8560" max="8561" width="4.7109375" style="21" customWidth="1"/>
    <col min="8562" max="8562" width="5.7109375" style="21" customWidth="1"/>
    <col min="8563" max="8563" width="5.28515625" style="21" customWidth="1"/>
    <col min="8564" max="8569" width="4.7109375" style="21" customWidth="1"/>
    <col min="8570" max="8570" width="5.85546875" style="21" customWidth="1"/>
    <col min="8571" max="8571" width="7.140625" style="21" customWidth="1"/>
    <col min="8572" max="8579" width="4.7109375" style="21" customWidth="1"/>
    <col min="8580" max="8580" width="5.5703125" style="21" customWidth="1"/>
    <col min="8581" max="8582" width="4.7109375" style="21" customWidth="1"/>
    <col min="8583" max="8584" width="5.5703125" style="21" customWidth="1"/>
    <col min="8585" max="8585" width="4.7109375" style="21" customWidth="1"/>
    <col min="8586" max="8587" width="5.5703125" style="21" customWidth="1"/>
    <col min="8588" max="8589" width="4.7109375" style="21" customWidth="1"/>
    <col min="8590" max="8590" width="6.28515625" style="21" customWidth="1"/>
    <col min="8591" max="8591" width="6" style="21" customWidth="1"/>
    <col min="8592" max="8592" width="7.7109375" style="21" customWidth="1"/>
    <col min="8593" max="8593" width="6.7109375" style="21" customWidth="1"/>
    <col min="8594" max="8594" width="10.42578125" style="21" customWidth="1"/>
    <col min="8595" max="8595" width="9.5703125" style="21" customWidth="1"/>
    <col min="8596" max="8596" width="9.7109375" style="21" customWidth="1"/>
    <col min="8597" max="8597" width="8.28515625" style="21" customWidth="1"/>
    <col min="8598" max="8598" width="4.5703125" style="21" customWidth="1"/>
    <col min="8599" max="8599" width="7.5703125" style="21" customWidth="1"/>
    <col min="8600" max="8600" width="5.85546875" style="21" customWidth="1"/>
    <col min="8601" max="8601" width="6.140625" style="21" customWidth="1"/>
    <col min="8602" max="8602" width="6" style="21" customWidth="1"/>
    <col min="8603" max="8603" width="6.28515625" style="21" customWidth="1"/>
    <col min="8604" max="8604" width="8.28515625" style="21" customWidth="1"/>
    <col min="8605" max="8605" width="10.42578125" style="21" customWidth="1"/>
    <col min="8606" max="8804" width="9" style="21"/>
    <col min="8805" max="8805" width="4.140625" style="21" customWidth="1"/>
    <col min="8806" max="8806" width="12.140625" style="21" customWidth="1"/>
    <col min="8807" max="8807" width="26.5703125" style="21" customWidth="1"/>
    <col min="8808" max="8809" width="5" style="21" customWidth="1"/>
    <col min="8810" max="8810" width="4.5703125" style="21" customWidth="1"/>
    <col min="8811" max="8811" width="7.42578125" style="21" customWidth="1"/>
    <col min="8812" max="8812" width="7.28515625" style="21" customWidth="1"/>
    <col min="8813" max="8814" width="4.7109375" style="21" customWidth="1"/>
    <col min="8815" max="8815" width="7.7109375" style="21" customWidth="1"/>
    <col min="8816" max="8817" width="4.7109375" style="21" customWidth="1"/>
    <col min="8818" max="8818" width="5.7109375" style="21" customWidth="1"/>
    <col min="8819" max="8819" width="5.28515625" style="21" customWidth="1"/>
    <col min="8820" max="8825" width="4.7109375" style="21" customWidth="1"/>
    <col min="8826" max="8826" width="5.85546875" style="21" customWidth="1"/>
    <col min="8827" max="8827" width="7.140625" style="21" customWidth="1"/>
    <col min="8828" max="8835" width="4.7109375" style="21" customWidth="1"/>
    <col min="8836" max="8836" width="5.5703125" style="21" customWidth="1"/>
    <col min="8837" max="8838" width="4.7109375" style="21" customWidth="1"/>
    <col min="8839" max="8840" width="5.5703125" style="21" customWidth="1"/>
    <col min="8841" max="8841" width="4.7109375" style="21" customWidth="1"/>
    <col min="8842" max="8843" width="5.5703125" style="21" customWidth="1"/>
    <col min="8844" max="8845" width="4.7109375" style="21" customWidth="1"/>
    <col min="8846" max="8846" width="6.28515625" style="21" customWidth="1"/>
    <col min="8847" max="8847" width="6" style="21" customWidth="1"/>
    <col min="8848" max="8848" width="7.7109375" style="21" customWidth="1"/>
    <col min="8849" max="8849" width="6.7109375" style="21" customWidth="1"/>
    <col min="8850" max="8850" width="10.42578125" style="21" customWidth="1"/>
    <col min="8851" max="8851" width="9.5703125" style="21" customWidth="1"/>
    <col min="8852" max="8852" width="9.7109375" style="21" customWidth="1"/>
    <col min="8853" max="8853" width="8.28515625" style="21" customWidth="1"/>
    <col min="8854" max="8854" width="4.5703125" style="21" customWidth="1"/>
    <col min="8855" max="8855" width="7.5703125" style="21" customWidth="1"/>
    <col min="8856" max="8856" width="5.85546875" style="21" customWidth="1"/>
    <col min="8857" max="8857" width="6.140625" style="21" customWidth="1"/>
    <col min="8858" max="8858" width="6" style="21" customWidth="1"/>
    <col min="8859" max="8859" width="6.28515625" style="21" customWidth="1"/>
    <col min="8860" max="8860" width="8.28515625" style="21" customWidth="1"/>
    <col min="8861" max="8861" width="10.42578125" style="21" customWidth="1"/>
    <col min="8862" max="9060" width="9" style="21"/>
    <col min="9061" max="9061" width="4.140625" style="21" customWidth="1"/>
    <col min="9062" max="9062" width="12.140625" style="21" customWidth="1"/>
    <col min="9063" max="9063" width="26.5703125" style="21" customWidth="1"/>
    <col min="9064" max="9065" width="5" style="21" customWidth="1"/>
    <col min="9066" max="9066" width="4.5703125" style="21" customWidth="1"/>
    <col min="9067" max="9067" width="7.42578125" style="21" customWidth="1"/>
    <col min="9068" max="9068" width="7.28515625" style="21" customWidth="1"/>
    <col min="9069" max="9070" width="4.7109375" style="21" customWidth="1"/>
    <col min="9071" max="9071" width="7.7109375" style="21" customWidth="1"/>
    <col min="9072" max="9073" width="4.7109375" style="21" customWidth="1"/>
    <col min="9074" max="9074" width="5.7109375" style="21" customWidth="1"/>
    <col min="9075" max="9075" width="5.28515625" style="21" customWidth="1"/>
    <col min="9076" max="9081" width="4.7109375" style="21" customWidth="1"/>
    <col min="9082" max="9082" width="5.85546875" style="21" customWidth="1"/>
    <col min="9083" max="9083" width="7.140625" style="21" customWidth="1"/>
    <col min="9084" max="9091" width="4.7109375" style="21" customWidth="1"/>
    <col min="9092" max="9092" width="5.5703125" style="21" customWidth="1"/>
    <col min="9093" max="9094" width="4.7109375" style="21" customWidth="1"/>
    <col min="9095" max="9096" width="5.5703125" style="21" customWidth="1"/>
    <col min="9097" max="9097" width="4.7109375" style="21" customWidth="1"/>
    <col min="9098" max="9099" width="5.5703125" style="21" customWidth="1"/>
    <col min="9100" max="9101" width="4.7109375" style="21" customWidth="1"/>
    <col min="9102" max="9102" width="6.28515625" style="21" customWidth="1"/>
    <col min="9103" max="9103" width="6" style="21" customWidth="1"/>
    <col min="9104" max="9104" width="7.7109375" style="21" customWidth="1"/>
    <col min="9105" max="9105" width="6.7109375" style="21" customWidth="1"/>
    <col min="9106" max="9106" width="10.42578125" style="21" customWidth="1"/>
    <col min="9107" max="9107" width="9.5703125" style="21" customWidth="1"/>
    <col min="9108" max="9108" width="9.7109375" style="21" customWidth="1"/>
    <col min="9109" max="9109" width="8.28515625" style="21" customWidth="1"/>
    <col min="9110" max="9110" width="4.5703125" style="21" customWidth="1"/>
    <col min="9111" max="9111" width="7.5703125" style="21" customWidth="1"/>
    <col min="9112" max="9112" width="5.85546875" style="21" customWidth="1"/>
    <col min="9113" max="9113" width="6.140625" style="21" customWidth="1"/>
    <col min="9114" max="9114" width="6" style="21" customWidth="1"/>
    <col min="9115" max="9115" width="6.28515625" style="21" customWidth="1"/>
    <col min="9116" max="9116" width="8.28515625" style="21" customWidth="1"/>
    <col min="9117" max="9117" width="10.42578125" style="21" customWidth="1"/>
    <col min="9118" max="9316" width="9" style="21"/>
    <col min="9317" max="9317" width="4.140625" style="21" customWidth="1"/>
    <col min="9318" max="9318" width="12.140625" style="21" customWidth="1"/>
    <col min="9319" max="9319" width="26.5703125" style="21" customWidth="1"/>
    <col min="9320" max="9321" width="5" style="21" customWidth="1"/>
    <col min="9322" max="9322" width="4.5703125" style="21" customWidth="1"/>
    <col min="9323" max="9323" width="7.42578125" style="21" customWidth="1"/>
    <col min="9324" max="9324" width="7.28515625" style="21" customWidth="1"/>
    <col min="9325" max="9326" width="4.7109375" style="21" customWidth="1"/>
    <col min="9327" max="9327" width="7.7109375" style="21" customWidth="1"/>
    <col min="9328" max="9329" width="4.7109375" style="21" customWidth="1"/>
    <col min="9330" max="9330" width="5.7109375" style="21" customWidth="1"/>
    <col min="9331" max="9331" width="5.28515625" style="21" customWidth="1"/>
    <col min="9332" max="9337" width="4.7109375" style="21" customWidth="1"/>
    <col min="9338" max="9338" width="5.85546875" style="21" customWidth="1"/>
    <col min="9339" max="9339" width="7.140625" style="21" customWidth="1"/>
    <col min="9340" max="9347" width="4.7109375" style="21" customWidth="1"/>
    <col min="9348" max="9348" width="5.5703125" style="21" customWidth="1"/>
    <col min="9349" max="9350" width="4.7109375" style="21" customWidth="1"/>
    <col min="9351" max="9352" width="5.5703125" style="21" customWidth="1"/>
    <col min="9353" max="9353" width="4.7109375" style="21" customWidth="1"/>
    <col min="9354" max="9355" width="5.5703125" style="21" customWidth="1"/>
    <col min="9356" max="9357" width="4.7109375" style="21" customWidth="1"/>
    <col min="9358" max="9358" width="6.28515625" style="21" customWidth="1"/>
    <col min="9359" max="9359" width="6" style="21" customWidth="1"/>
    <col min="9360" max="9360" width="7.7109375" style="21" customWidth="1"/>
    <col min="9361" max="9361" width="6.7109375" style="21" customWidth="1"/>
    <col min="9362" max="9362" width="10.42578125" style="21" customWidth="1"/>
    <col min="9363" max="9363" width="9.5703125" style="21" customWidth="1"/>
    <col min="9364" max="9364" width="9.7109375" style="21" customWidth="1"/>
    <col min="9365" max="9365" width="8.28515625" style="21" customWidth="1"/>
    <col min="9366" max="9366" width="4.5703125" style="21" customWidth="1"/>
    <col min="9367" max="9367" width="7.5703125" style="21" customWidth="1"/>
    <col min="9368" max="9368" width="5.85546875" style="21" customWidth="1"/>
    <col min="9369" max="9369" width="6.140625" style="21" customWidth="1"/>
    <col min="9370" max="9370" width="6" style="21" customWidth="1"/>
    <col min="9371" max="9371" width="6.28515625" style="21" customWidth="1"/>
    <col min="9372" max="9372" width="8.28515625" style="21" customWidth="1"/>
    <col min="9373" max="9373" width="10.42578125" style="21" customWidth="1"/>
    <col min="9374" max="9572" width="9" style="21"/>
    <col min="9573" max="9573" width="4.140625" style="21" customWidth="1"/>
    <col min="9574" max="9574" width="12.140625" style="21" customWidth="1"/>
    <col min="9575" max="9575" width="26.5703125" style="21" customWidth="1"/>
    <col min="9576" max="9577" width="5" style="21" customWidth="1"/>
    <col min="9578" max="9578" width="4.5703125" style="21" customWidth="1"/>
    <col min="9579" max="9579" width="7.42578125" style="21" customWidth="1"/>
    <col min="9580" max="9580" width="7.28515625" style="21" customWidth="1"/>
    <col min="9581" max="9582" width="4.7109375" style="21" customWidth="1"/>
    <col min="9583" max="9583" width="7.7109375" style="21" customWidth="1"/>
    <col min="9584" max="9585" width="4.7109375" style="21" customWidth="1"/>
    <col min="9586" max="9586" width="5.7109375" style="21" customWidth="1"/>
    <col min="9587" max="9587" width="5.28515625" style="21" customWidth="1"/>
    <col min="9588" max="9593" width="4.7109375" style="21" customWidth="1"/>
    <col min="9594" max="9594" width="5.85546875" style="21" customWidth="1"/>
    <col min="9595" max="9595" width="7.140625" style="21" customWidth="1"/>
    <col min="9596" max="9603" width="4.7109375" style="21" customWidth="1"/>
    <col min="9604" max="9604" width="5.5703125" style="21" customWidth="1"/>
    <col min="9605" max="9606" width="4.7109375" style="21" customWidth="1"/>
    <col min="9607" max="9608" width="5.5703125" style="21" customWidth="1"/>
    <col min="9609" max="9609" width="4.7109375" style="21" customWidth="1"/>
    <col min="9610" max="9611" width="5.5703125" style="21" customWidth="1"/>
    <col min="9612" max="9613" width="4.7109375" style="21" customWidth="1"/>
    <col min="9614" max="9614" width="6.28515625" style="21" customWidth="1"/>
    <col min="9615" max="9615" width="6" style="21" customWidth="1"/>
    <col min="9616" max="9616" width="7.7109375" style="21" customWidth="1"/>
    <col min="9617" max="9617" width="6.7109375" style="21" customWidth="1"/>
    <col min="9618" max="9618" width="10.42578125" style="21" customWidth="1"/>
    <col min="9619" max="9619" width="9.5703125" style="21" customWidth="1"/>
    <col min="9620" max="9620" width="9.7109375" style="21" customWidth="1"/>
    <col min="9621" max="9621" width="8.28515625" style="21" customWidth="1"/>
    <col min="9622" max="9622" width="4.5703125" style="21" customWidth="1"/>
    <col min="9623" max="9623" width="7.5703125" style="21" customWidth="1"/>
    <col min="9624" max="9624" width="5.85546875" style="21" customWidth="1"/>
    <col min="9625" max="9625" width="6.140625" style="21" customWidth="1"/>
    <col min="9626" max="9626" width="6" style="21" customWidth="1"/>
    <col min="9627" max="9627" width="6.28515625" style="21" customWidth="1"/>
    <col min="9628" max="9628" width="8.28515625" style="21" customWidth="1"/>
    <col min="9629" max="9629" width="10.42578125" style="21" customWidth="1"/>
    <col min="9630" max="9828" width="9" style="21"/>
    <col min="9829" max="9829" width="4.140625" style="21" customWidth="1"/>
    <col min="9830" max="9830" width="12.140625" style="21" customWidth="1"/>
    <col min="9831" max="9831" width="26.5703125" style="21" customWidth="1"/>
    <col min="9832" max="9833" width="5" style="21" customWidth="1"/>
    <col min="9834" max="9834" width="4.5703125" style="21" customWidth="1"/>
    <col min="9835" max="9835" width="7.42578125" style="21" customWidth="1"/>
    <col min="9836" max="9836" width="7.28515625" style="21" customWidth="1"/>
    <col min="9837" max="9838" width="4.7109375" style="21" customWidth="1"/>
    <col min="9839" max="9839" width="7.7109375" style="21" customWidth="1"/>
    <col min="9840" max="9841" width="4.7109375" style="21" customWidth="1"/>
    <col min="9842" max="9842" width="5.7109375" style="21" customWidth="1"/>
    <col min="9843" max="9843" width="5.28515625" style="21" customWidth="1"/>
    <col min="9844" max="9849" width="4.7109375" style="21" customWidth="1"/>
    <col min="9850" max="9850" width="5.85546875" style="21" customWidth="1"/>
    <col min="9851" max="9851" width="7.140625" style="21" customWidth="1"/>
    <col min="9852" max="9859" width="4.7109375" style="21" customWidth="1"/>
    <col min="9860" max="9860" width="5.5703125" style="21" customWidth="1"/>
    <col min="9861" max="9862" width="4.7109375" style="21" customWidth="1"/>
    <col min="9863" max="9864" width="5.5703125" style="21" customWidth="1"/>
    <col min="9865" max="9865" width="4.7109375" style="21" customWidth="1"/>
    <col min="9866" max="9867" width="5.5703125" style="21" customWidth="1"/>
    <col min="9868" max="9869" width="4.7109375" style="21" customWidth="1"/>
    <col min="9870" max="9870" width="6.28515625" style="21" customWidth="1"/>
    <col min="9871" max="9871" width="6" style="21" customWidth="1"/>
    <col min="9872" max="9872" width="7.7109375" style="21" customWidth="1"/>
    <col min="9873" max="9873" width="6.7109375" style="21" customWidth="1"/>
    <col min="9874" max="9874" width="10.42578125" style="21" customWidth="1"/>
    <col min="9875" max="9875" width="9.5703125" style="21" customWidth="1"/>
    <col min="9876" max="9876" width="9.7109375" style="21" customWidth="1"/>
    <col min="9877" max="9877" width="8.28515625" style="21" customWidth="1"/>
    <col min="9878" max="9878" width="4.5703125" style="21" customWidth="1"/>
    <col min="9879" max="9879" width="7.5703125" style="21" customWidth="1"/>
    <col min="9880" max="9880" width="5.85546875" style="21" customWidth="1"/>
    <col min="9881" max="9881" width="6.140625" style="21" customWidth="1"/>
    <col min="9882" max="9882" width="6" style="21" customWidth="1"/>
    <col min="9883" max="9883" width="6.28515625" style="21" customWidth="1"/>
    <col min="9884" max="9884" width="8.28515625" style="21" customWidth="1"/>
    <col min="9885" max="9885" width="10.42578125" style="21" customWidth="1"/>
    <col min="9886" max="10084" width="9" style="21"/>
    <col min="10085" max="10085" width="4.140625" style="21" customWidth="1"/>
    <col min="10086" max="10086" width="12.140625" style="21" customWidth="1"/>
    <col min="10087" max="10087" width="26.5703125" style="21" customWidth="1"/>
    <col min="10088" max="10089" width="5" style="21" customWidth="1"/>
    <col min="10090" max="10090" width="4.5703125" style="21" customWidth="1"/>
    <col min="10091" max="10091" width="7.42578125" style="21" customWidth="1"/>
    <col min="10092" max="10092" width="7.28515625" style="21" customWidth="1"/>
    <col min="10093" max="10094" width="4.7109375" style="21" customWidth="1"/>
    <col min="10095" max="10095" width="7.7109375" style="21" customWidth="1"/>
    <col min="10096" max="10097" width="4.7109375" style="21" customWidth="1"/>
    <col min="10098" max="10098" width="5.7109375" style="21" customWidth="1"/>
    <col min="10099" max="10099" width="5.28515625" style="21" customWidth="1"/>
    <col min="10100" max="10105" width="4.7109375" style="21" customWidth="1"/>
    <col min="10106" max="10106" width="5.85546875" style="21" customWidth="1"/>
    <col min="10107" max="10107" width="7.140625" style="21" customWidth="1"/>
    <col min="10108" max="10115" width="4.7109375" style="21" customWidth="1"/>
    <col min="10116" max="10116" width="5.5703125" style="21" customWidth="1"/>
    <col min="10117" max="10118" width="4.7109375" style="21" customWidth="1"/>
    <col min="10119" max="10120" width="5.5703125" style="21" customWidth="1"/>
    <col min="10121" max="10121" width="4.7109375" style="21" customWidth="1"/>
    <col min="10122" max="10123" width="5.5703125" style="21" customWidth="1"/>
    <col min="10124" max="10125" width="4.7109375" style="21" customWidth="1"/>
    <col min="10126" max="10126" width="6.28515625" style="21" customWidth="1"/>
    <col min="10127" max="10127" width="6" style="21" customWidth="1"/>
    <col min="10128" max="10128" width="7.7109375" style="21" customWidth="1"/>
    <col min="10129" max="10129" width="6.7109375" style="21" customWidth="1"/>
    <col min="10130" max="10130" width="10.42578125" style="21" customWidth="1"/>
    <col min="10131" max="10131" width="9.5703125" style="21" customWidth="1"/>
    <col min="10132" max="10132" width="9.7109375" style="21" customWidth="1"/>
    <col min="10133" max="10133" width="8.28515625" style="21" customWidth="1"/>
    <col min="10134" max="10134" width="4.5703125" style="21" customWidth="1"/>
    <col min="10135" max="10135" width="7.5703125" style="21" customWidth="1"/>
    <col min="10136" max="10136" width="5.85546875" style="21" customWidth="1"/>
    <col min="10137" max="10137" width="6.140625" style="21" customWidth="1"/>
    <col min="10138" max="10138" width="6" style="21" customWidth="1"/>
    <col min="10139" max="10139" width="6.28515625" style="21" customWidth="1"/>
    <col min="10140" max="10140" width="8.28515625" style="21" customWidth="1"/>
    <col min="10141" max="10141" width="10.42578125" style="21" customWidth="1"/>
    <col min="10142" max="10340" width="9" style="21"/>
    <col min="10341" max="10341" width="4.140625" style="21" customWidth="1"/>
    <col min="10342" max="10342" width="12.140625" style="21" customWidth="1"/>
    <col min="10343" max="10343" width="26.5703125" style="21" customWidth="1"/>
    <col min="10344" max="10345" width="5" style="21" customWidth="1"/>
    <col min="10346" max="10346" width="4.5703125" style="21" customWidth="1"/>
    <col min="10347" max="10347" width="7.42578125" style="21" customWidth="1"/>
    <col min="10348" max="10348" width="7.28515625" style="21" customWidth="1"/>
    <col min="10349" max="10350" width="4.7109375" style="21" customWidth="1"/>
    <col min="10351" max="10351" width="7.7109375" style="21" customWidth="1"/>
    <col min="10352" max="10353" width="4.7109375" style="21" customWidth="1"/>
    <col min="10354" max="10354" width="5.7109375" style="21" customWidth="1"/>
    <col min="10355" max="10355" width="5.28515625" style="21" customWidth="1"/>
    <col min="10356" max="10361" width="4.7109375" style="21" customWidth="1"/>
    <col min="10362" max="10362" width="5.85546875" style="21" customWidth="1"/>
    <col min="10363" max="10363" width="7.140625" style="21" customWidth="1"/>
    <col min="10364" max="10371" width="4.7109375" style="21" customWidth="1"/>
    <col min="10372" max="10372" width="5.5703125" style="21" customWidth="1"/>
    <col min="10373" max="10374" width="4.7109375" style="21" customWidth="1"/>
    <col min="10375" max="10376" width="5.5703125" style="21" customWidth="1"/>
    <col min="10377" max="10377" width="4.7109375" style="21" customWidth="1"/>
    <col min="10378" max="10379" width="5.5703125" style="21" customWidth="1"/>
    <col min="10380" max="10381" width="4.7109375" style="21" customWidth="1"/>
    <col min="10382" max="10382" width="6.28515625" style="21" customWidth="1"/>
    <col min="10383" max="10383" width="6" style="21" customWidth="1"/>
    <col min="10384" max="10384" width="7.7109375" style="21" customWidth="1"/>
    <col min="10385" max="10385" width="6.7109375" style="21" customWidth="1"/>
    <col min="10386" max="10386" width="10.42578125" style="21" customWidth="1"/>
    <col min="10387" max="10387" width="9.5703125" style="21" customWidth="1"/>
    <col min="10388" max="10388" width="9.7109375" style="21" customWidth="1"/>
    <col min="10389" max="10389" width="8.28515625" style="21" customWidth="1"/>
    <col min="10390" max="10390" width="4.5703125" style="21" customWidth="1"/>
    <col min="10391" max="10391" width="7.5703125" style="21" customWidth="1"/>
    <col min="10392" max="10392" width="5.85546875" style="21" customWidth="1"/>
    <col min="10393" max="10393" width="6.140625" style="21" customWidth="1"/>
    <col min="10394" max="10394" width="6" style="21" customWidth="1"/>
    <col min="10395" max="10395" width="6.28515625" style="21" customWidth="1"/>
    <col min="10396" max="10396" width="8.28515625" style="21" customWidth="1"/>
    <col min="10397" max="10397" width="10.42578125" style="21" customWidth="1"/>
    <col min="10398" max="10596" width="9" style="21"/>
    <col min="10597" max="10597" width="4.140625" style="21" customWidth="1"/>
    <col min="10598" max="10598" width="12.140625" style="21" customWidth="1"/>
    <col min="10599" max="10599" width="26.5703125" style="21" customWidth="1"/>
    <col min="10600" max="10601" width="5" style="21" customWidth="1"/>
    <col min="10602" max="10602" width="4.5703125" style="21" customWidth="1"/>
    <col min="10603" max="10603" width="7.42578125" style="21" customWidth="1"/>
    <col min="10604" max="10604" width="7.28515625" style="21" customWidth="1"/>
    <col min="10605" max="10606" width="4.7109375" style="21" customWidth="1"/>
    <col min="10607" max="10607" width="7.7109375" style="21" customWidth="1"/>
    <col min="10608" max="10609" width="4.7109375" style="21" customWidth="1"/>
    <col min="10610" max="10610" width="5.7109375" style="21" customWidth="1"/>
    <col min="10611" max="10611" width="5.28515625" style="21" customWidth="1"/>
    <col min="10612" max="10617" width="4.7109375" style="21" customWidth="1"/>
    <col min="10618" max="10618" width="5.85546875" style="21" customWidth="1"/>
    <col min="10619" max="10619" width="7.140625" style="21" customWidth="1"/>
    <col min="10620" max="10627" width="4.7109375" style="21" customWidth="1"/>
    <col min="10628" max="10628" width="5.5703125" style="21" customWidth="1"/>
    <col min="10629" max="10630" width="4.7109375" style="21" customWidth="1"/>
    <col min="10631" max="10632" width="5.5703125" style="21" customWidth="1"/>
    <col min="10633" max="10633" width="4.7109375" style="21" customWidth="1"/>
    <col min="10634" max="10635" width="5.5703125" style="21" customWidth="1"/>
    <col min="10636" max="10637" width="4.7109375" style="21" customWidth="1"/>
    <col min="10638" max="10638" width="6.28515625" style="21" customWidth="1"/>
    <col min="10639" max="10639" width="6" style="21" customWidth="1"/>
    <col min="10640" max="10640" width="7.7109375" style="21" customWidth="1"/>
    <col min="10641" max="10641" width="6.7109375" style="21" customWidth="1"/>
    <col min="10642" max="10642" width="10.42578125" style="21" customWidth="1"/>
    <col min="10643" max="10643" width="9.5703125" style="21" customWidth="1"/>
    <col min="10644" max="10644" width="9.7109375" style="21" customWidth="1"/>
    <col min="10645" max="10645" width="8.28515625" style="21" customWidth="1"/>
    <col min="10646" max="10646" width="4.5703125" style="21" customWidth="1"/>
    <col min="10647" max="10647" width="7.5703125" style="21" customWidth="1"/>
    <col min="10648" max="10648" width="5.85546875" style="21" customWidth="1"/>
    <col min="10649" max="10649" width="6.140625" style="21" customWidth="1"/>
    <col min="10650" max="10650" width="6" style="21" customWidth="1"/>
    <col min="10651" max="10651" width="6.28515625" style="21" customWidth="1"/>
    <col min="10652" max="10652" width="8.28515625" style="21" customWidth="1"/>
    <col min="10653" max="10653" width="10.42578125" style="21" customWidth="1"/>
    <col min="10654" max="10852" width="9" style="21"/>
    <col min="10853" max="10853" width="4.140625" style="21" customWidth="1"/>
    <col min="10854" max="10854" width="12.140625" style="21" customWidth="1"/>
    <col min="10855" max="10855" width="26.5703125" style="21" customWidth="1"/>
    <col min="10856" max="10857" width="5" style="21" customWidth="1"/>
    <col min="10858" max="10858" width="4.5703125" style="21" customWidth="1"/>
    <col min="10859" max="10859" width="7.42578125" style="21" customWidth="1"/>
    <col min="10860" max="10860" width="7.28515625" style="21" customWidth="1"/>
    <col min="10861" max="10862" width="4.7109375" style="21" customWidth="1"/>
    <col min="10863" max="10863" width="7.7109375" style="21" customWidth="1"/>
    <col min="10864" max="10865" width="4.7109375" style="21" customWidth="1"/>
    <col min="10866" max="10866" width="5.7109375" style="21" customWidth="1"/>
    <col min="10867" max="10867" width="5.28515625" style="21" customWidth="1"/>
    <col min="10868" max="10873" width="4.7109375" style="21" customWidth="1"/>
    <col min="10874" max="10874" width="5.85546875" style="21" customWidth="1"/>
    <col min="10875" max="10875" width="7.140625" style="21" customWidth="1"/>
    <col min="10876" max="10883" width="4.7109375" style="21" customWidth="1"/>
    <col min="10884" max="10884" width="5.5703125" style="21" customWidth="1"/>
    <col min="10885" max="10886" width="4.7109375" style="21" customWidth="1"/>
    <col min="10887" max="10888" width="5.5703125" style="21" customWidth="1"/>
    <col min="10889" max="10889" width="4.7109375" style="21" customWidth="1"/>
    <col min="10890" max="10891" width="5.5703125" style="21" customWidth="1"/>
    <col min="10892" max="10893" width="4.7109375" style="21" customWidth="1"/>
    <col min="10894" max="10894" width="6.28515625" style="21" customWidth="1"/>
    <col min="10895" max="10895" width="6" style="21" customWidth="1"/>
    <col min="10896" max="10896" width="7.7109375" style="21" customWidth="1"/>
    <col min="10897" max="10897" width="6.7109375" style="21" customWidth="1"/>
    <col min="10898" max="10898" width="10.42578125" style="21" customWidth="1"/>
    <col min="10899" max="10899" width="9.5703125" style="21" customWidth="1"/>
    <col min="10900" max="10900" width="9.7109375" style="21" customWidth="1"/>
    <col min="10901" max="10901" width="8.28515625" style="21" customWidth="1"/>
    <col min="10902" max="10902" width="4.5703125" style="21" customWidth="1"/>
    <col min="10903" max="10903" width="7.5703125" style="21" customWidth="1"/>
    <col min="10904" max="10904" width="5.85546875" style="21" customWidth="1"/>
    <col min="10905" max="10905" width="6.140625" style="21" customWidth="1"/>
    <col min="10906" max="10906" width="6" style="21" customWidth="1"/>
    <col min="10907" max="10907" width="6.28515625" style="21" customWidth="1"/>
    <col min="10908" max="10908" width="8.28515625" style="21" customWidth="1"/>
    <col min="10909" max="10909" width="10.42578125" style="21" customWidth="1"/>
    <col min="10910" max="11108" width="9" style="21"/>
    <col min="11109" max="11109" width="4.140625" style="21" customWidth="1"/>
    <col min="11110" max="11110" width="12.140625" style="21" customWidth="1"/>
    <col min="11111" max="11111" width="26.5703125" style="21" customWidth="1"/>
    <col min="11112" max="11113" width="5" style="21" customWidth="1"/>
    <col min="11114" max="11114" width="4.5703125" style="21" customWidth="1"/>
    <col min="11115" max="11115" width="7.42578125" style="21" customWidth="1"/>
    <col min="11116" max="11116" width="7.28515625" style="21" customWidth="1"/>
    <col min="11117" max="11118" width="4.7109375" style="21" customWidth="1"/>
    <col min="11119" max="11119" width="7.7109375" style="21" customWidth="1"/>
    <col min="11120" max="11121" width="4.7109375" style="21" customWidth="1"/>
    <col min="11122" max="11122" width="5.7109375" style="21" customWidth="1"/>
    <col min="11123" max="11123" width="5.28515625" style="21" customWidth="1"/>
    <col min="11124" max="11129" width="4.7109375" style="21" customWidth="1"/>
    <col min="11130" max="11130" width="5.85546875" style="21" customWidth="1"/>
    <col min="11131" max="11131" width="7.140625" style="21" customWidth="1"/>
    <col min="11132" max="11139" width="4.7109375" style="21" customWidth="1"/>
    <col min="11140" max="11140" width="5.5703125" style="21" customWidth="1"/>
    <col min="11141" max="11142" width="4.7109375" style="21" customWidth="1"/>
    <col min="11143" max="11144" width="5.5703125" style="21" customWidth="1"/>
    <col min="11145" max="11145" width="4.7109375" style="21" customWidth="1"/>
    <col min="11146" max="11147" width="5.5703125" style="21" customWidth="1"/>
    <col min="11148" max="11149" width="4.7109375" style="21" customWidth="1"/>
    <col min="11150" max="11150" width="6.28515625" style="21" customWidth="1"/>
    <col min="11151" max="11151" width="6" style="21" customWidth="1"/>
    <col min="11152" max="11152" width="7.7109375" style="21" customWidth="1"/>
    <col min="11153" max="11153" width="6.7109375" style="21" customWidth="1"/>
    <col min="11154" max="11154" width="10.42578125" style="21" customWidth="1"/>
    <col min="11155" max="11155" width="9.5703125" style="21" customWidth="1"/>
    <col min="11156" max="11156" width="9.7109375" style="21" customWidth="1"/>
    <col min="11157" max="11157" width="8.28515625" style="21" customWidth="1"/>
    <col min="11158" max="11158" width="4.5703125" style="21" customWidth="1"/>
    <col min="11159" max="11159" width="7.5703125" style="21" customWidth="1"/>
    <col min="11160" max="11160" width="5.85546875" style="21" customWidth="1"/>
    <col min="11161" max="11161" width="6.140625" style="21" customWidth="1"/>
    <col min="11162" max="11162" width="6" style="21" customWidth="1"/>
    <col min="11163" max="11163" width="6.28515625" style="21" customWidth="1"/>
    <col min="11164" max="11164" width="8.28515625" style="21" customWidth="1"/>
    <col min="11165" max="11165" width="10.42578125" style="21" customWidth="1"/>
    <col min="11166" max="11364" width="9" style="21"/>
    <col min="11365" max="11365" width="4.140625" style="21" customWidth="1"/>
    <col min="11366" max="11366" width="12.140625" style="21" customWidth="1"/>
    <col min="11367" max="11367" width="26.5703125" style="21" customWidth="1"/>
    <col min="11368" max="11369" width="5" style="21" customWidth="1"/>
    <col min="11370" max="11370" width="4.5703125" style="21" customWidth="1"/>
    <col min="11371" max="11371" width="7.42578125" style="21" customWidth="1"/>
    <col min="11372" max="11372" width="7.28515625" style="21" customWidth="1"/>
    <col min="11373" max="11374" width="4.7109375" style="21" customWidth="1"/>
    <col min="11375" max="11375" width="7.7109375" style="21" customWidth="1"/>
    <col min="11376" max="11377" width="4.7109375" style="21" customWidth="1"/>
    <col min="11378" max="11378" width="5.7109375" style="21" customWidth="1"/>
    <col min="11379" max="11379" width="5.28515625" style="21" customWidth="1"/>
    <col min="11380" max="11385" width="4.7109375" style="21" customWidth="1"/>
    <col min="11386" max="11386" width="5.85546875" style="21" customWidth="1"/>
    <col min="11387" max="11387" width="7.140625" style="21" customWidth="1"/>
    <col min="11388" max="11395" width="4.7109375" style="21" customWidth="1"/>
    <col min="11396" max="11396" width="5.5703125" style="21" customWidth="1"/>
    <col min="11397" max="11398" width="4.7109375" style="21" customWidth="1"/>
    <col min="11399" max="11400" width="5.5703125" style="21" customWidth="1"/>
    <col min="11401" max="11401" width="4.7109375" style="21" customWidth="1"/>
    <col min="11402" max="11403" width="5.5703125" style="21" customWidth="1"/>
    <col min="11404" max="11405" width="4.7109375" style="21" customWidth="1"/>
    <col min="11406" max="11406" width="6.28515625" style="21" customWidth="1"/>
    <col min="11407" max="11407" width="6" style="21" customWidth="1"/>
    <col min="11408" max="11408" width="7.7109375" style="21" customWidth="1"/>
    <col min="11409" max="11409" width="6.7109375" style="21" customWidth="1"/>
    <col min="11410" max="11410" width="10.42578125" style="21" customWidth="1"/>
    <col min="11411" max="11411" width="9.5703125" style="21" customWidth="1"/>
    <col min="11412" max="11412" width="9.7109375" style="21" customWidth="1"/>
    <col min="11413" max="11413" width="8.28515625" style="21" customWidth="1"/>
    <col min="11414" max="11414" width="4.5703125" style="21" customWidth="1"/>
    <col min="11415" max="11415" width="7.5703125" style="21" customWidth="1"/>
    <col min="11416" max="11416" width="5.85546875" style="21" customWidth="1"/>
    <col min="11417" max="11417" width="6.140625" style="21" customWidth="1"/>
    <col min="11418" max="11418" width="6" style="21" customWidth="1"/>
    <col min="11419" max="11419" width="6.28515625" style="21" customWidth="1"/>
    <col min="11420" max="11420" width="8.28515625" style="21" customWidth="1"/>
    <col min="11421" max="11421" width="10.42578125" style="21" customWidth="1"/>
    <col min="11422" max="11620" width="9" style="21"/>
    <col min="11621" max="11621" width="4.140625" style="21" customWidth="1"/>
    <col min="11622" max="11622" width="12.140625" style="21" customWidth="1"/>
    <col min="11623" max="11623" width="26.5703125" style="21" customWidth="1"/>
    <col min="11624" max="11625" width="5" style="21" customWidth="1"/>
    <col min="11626" max="11626" width="4.5703125" style="21" customWidth="1"/>
    <col min="11627" max="11627" width="7.42578125" style="21" customWidth="1"/>
    <col min="11628" max="11628" width="7.28515625" style="21" customWidth="1"/>
    <col min="11629" max="11630" width="4.7109375" style="21" customWidth="1"/>
    <col min="11631" max="11631" width="7.7109375" style="21" customWidth="1"/>
    <col min="11632" max="11633" width="4.7109375" style="21" customWidth="1"/>
    <col min="11634" max="11634" width="5.7109375" style="21" customWidth="1"/>
    <col min="11635" max="11635" width="5.28515625" style="21" customWidth="1"/>
    <col min="11636" max="11641" width="4.7109375" style="21" customWidth="1"/>
    <col min="11642" max="11642" width="5.85546875" style="21" customWidth="1"/>
    <col min="11643" max="11643" width="7.140625" style="21" customWidth="1"/>
    <col min="11644" max="11651" width="4.7109375" style="21" customWidth="1"/>
    <col min="11652" max="11652" width="5.5703125" style="21" customWidth="1"/>
    <col min="11653" max="11654" width="4.7109375" style="21" customWidth="1"/>
    <col min="11655" max="11656" width="5.5703125" style="21" customWidth="1"/>
    <col min="11657" max="11657" width="4.7109375" style="21" customWidth="1"/>
    <col min="11658" max="11659" width="5.5703125" style="21" customWidth="1"/>
    <col min="11660" max="11661" width="4.7109375" style="21" customWidth="1"/>
    <col min="11662" max="11662" width="6.28515625" style="21" customWidth="1"/>
    <col min="11663" max="11663" width="6" style="21" customWidth="1"/>
    <col min="11664" max="11664" width="7.7109375" style="21" customWidth="1"/>
    <col min="11665" max="11665" width="6.7109375" style="21" customWidth="1"/>
    <col min="11666" max="11666" width="10.42578125" style="21" customWidth="1"/>
    <col min="11667" max="11667" width="9.5703125" style="21" customWidth="1"/>
    <col min="11668" max="11668" width="9.7109375" style="21" customWidth="1"/>
    <col min="11669" max="11669" width="8.28515625" style="21" customWidth="1"/>
    <col min="11670" max="11670" width="4.5703125" style="21" customWidth="1"/>
    <col min="11671" max="11671" width="7.5703125" style="21" customWidth="1"/>
    <col min="11672" max="11672" width="5.85546875" style="21" customWidth="1"/>
    <col min="11673" max="11673" width="6.140625" style="21" customWidth="1"/>
    <col min="11674" max="11674" width="6" style="21" customWidth="1"/>
    <col min="11675" max="11675" width="6.28515625" style="21" customWidth="1"/>
    <col min="11676" max="11676" width="8.28515625" style="21" customWidth="1"/>
    <col min="11677" max="11677" width="10.42578125" style="21" customWidth="1"/>
    <col min="11678" max="11876" width="9" style="21"/>
    <col min="11877" max="11877" width="4.140625" style="21" customWidth="1"/>
    <col min="11878" max="11878" width="12.140625" style="21" customWidth="1"/>
    <col min="11879" max="11879" width="26.5703125" style="21" customWidth="1"/>
    <col min="11880" max="11881" width="5" style="21" customWidth="1"/>
    <col min="11882" max="11882" width="4.5703125" style="21" customWidth="1"/>
    <col min="11883" max="11883" width="7.42578125" style="21" customWidth="1"/>
    <col min="11884" max="11884" width="7.28515625" style="21" customWidth="1"/>
    <col min="11885" max="11886" width="4.7109375" style="21" customWidth="1"/>
    <col min="11887" max="11887" width="7.7109375" style="21" customWidth="1"/>
    <col min="11888" max="11889" width="4.7109375" style="21" customWidth="1"/>
    <col min="11890" max="11890" width="5.7109375" style="21" customWidth="1"/>
    <col min="11891" max="11891" width="5.28515625" style="21" customWidth="1"/>
    <col min="11892" max="11897" width="4.7109375" style="21" customWidth="1"/>
    <col min="11898" max="11898" width="5.85546875" style="21" customWidth="1"/>
    <col min="11899" max="11899" width="7.140625" style="21" customWidth="1"/>
    <col min="11900" max="11907" width="4.7109375" style="21" customWidth="1"/>
    <col min="11908" max="11908" width="5.5703125" style="21" customWidth="1"/>
    <col min="11909" max="11910" width="4.7109375" style="21" customWidth="1"/>
    <col min="11911" max="11912" width="5.5703125" style="21" customWidth="1"/>
    <col min="11913" max="11913" width="4.7109375" style="21" customWidth="1"/>
    <col min="11914" max="11915" width="5.5703125" style="21" customWidth="1"/>
    <col min="11916" max="11917" width="4.7109375" style="21" customWidth="1"/>
    <col min="11918" max="11918" width="6.28515625" style="21" customWidth="1"/>
    <col min="11919" max="11919" width="6" style="21" customWidth="1"/>
    <col min="11920" max="11920" width="7.7109375" style="21" customWidth="1"/>
    <col min="11921" max="11921" width="6.7109375" style="21" customWidth="1"/>
    <col min="11922" max="11922" width="10.42578125" style="21" customWidth="1"/>
    <col min="11923" max="11923" width="9.5703125" style="21" customWidth="1"/>
    <col min="11924" max="11924" width="9.7109375" style="21" customWidth="1"/>
    <col min="11925" max="11925" width="8.28515625" style="21" customWidth="1"/>
    <col min="11926" max="11926" width="4.5703125" style="21" customWidth="1"/>
    <col min="11927" max="11927" width="7.5703125" style="21" customWidth="1"/>
    <col min="11928" max="11928" width="5.85546875" style="21" customWidth="1"/>
    <col min="11929" max="11929" width="6.140625" style="21" customWidth="1"/>
    <col min="11930" max="11930" width="6" style="21" customWidth="1"/>
    <col min="11931" max="11931" width="6.28515625" style="21" customWidth="1"/>
    <col min="11932" max="11932" width="8.28515625" style="21" customWidth="1"/>
    <col min="11933" max="11933" width="10.42578125" style="21" customWidth="1"/>
    <col min="11934" max="12132" width="9" style="21"/>
    <col min="12133" max="12133" width="4.140625" style="21" customWidth="1"/>
    <col min="12134" max="12134" width="12.140625" style="21" customWidth="1"/>
    <col min="12135" max="12135" width="26.5703125" style="21" customWidth="1"/>
    <col min="12136" max="12137" width="5" style="21" customWidth="1"/>
    <col min="12138" max="12138" width="4.5703125" style="21" customWidth="1"/>
    <col min="12139" max="12139" width="7.42578125" style="21" customWidth="1"/>
    <col min="12140" max="12140" width="7.28515625" style="21" customWidth="1"/>
    <col min="12141" max="12142" width="4.7109375" style="21" customWidth="1"/>
    <col min="12143" max="12143" width="7.7109375" style="21" customWidth="1"/>
    <col min="12144" max="12145" width="4.7109375" style="21" customWidth="1"/>
    <col min="12146" max="12146" width="5.7109375" style="21" customWidth="1"/>
    <col min="12147" max="12147" width="5.28515625" style="21" customWidth="1"/>
    <col min="12148" max="12153" width="4.7109375" style="21" customWidth="1"/>
    <col min="12154" max="12154" width="5.85546875" style="21" customWidth="1"/>
    <col min="12155" max="12155" width="7.140625" style="21" customWidth="1"/>
    <col min="12156" max="12163" width="4.7109375" style="21" customWidth="1"/>
    <col min="12164" max="12164" width="5.5703125" style="21" customWidth="1"/>
    <col min="12165" max="12166" width="4.7109375" style="21" customWidth="1"/>
    <col min="12167" max="12168" width="5.5703125" style="21" customWidth="1"/>
    <col min="12169" max="12169" width="4.7109375" style="21" customWidth="1"/>
    <col min="12170" max="12171" width="5.5703125" style="21" customWidth="1"/>
    <col min="12172" max="12173" width="4.7109375" style="21" customWidth="1"/>
    <col min="12174" max="12174" width="6.28515625" style="21" customWidth="1"/>
    <col min="12175" max="12175" width="6" style="21" customWidth="1"/>
    <col min="12176" max="12176" width="7.7109375" style="21" customWidth="1"/>
    <col min="12177" max="12177" width="6.7109375" style="21" customWidth="1"/>
    <col min="12178" max="12178" width="10.42578125" style="21" customWidth="1"/>
    <col min="12179" max="12179" width="9.5703125" style="21" customWidth="1"/>
    <col min="12180" max="12180" width="9.7109375" style="21" customWidth="1"/>
    <col min="12181" max="12181" width="8.28515625" style="21" customWidth="1"/>
    <col min="12182" max="12182" width="4.5703125" style="21" customWidth="1"/>
    <col min="12183" max="12183" width="7.5703125" style="21" customWidth="1"/>
    <col min="12184" max="12184" width="5.85546875" style="21" customWidth="1"/>
    <col min="12185" max="12185" width="6.140625" style="21" customWidth="1"/>
    <col min="12186" max="12186" width="6" style="21" customWidth="1"/>
    <col min="12187" max="12187" width="6.28515625" style="21" customWidth="1"/>
    <col min="12188" max="12188" width="8.28515625" style="21" customWidth="1"/>
    <col min="12189" max="12189" width="10.42578125" style="21" customWidth="1"/>
    <col min="12190" max="12388" width="9" style="21"/>
    <col min="12389" max="12389" width="4.140625" style="21" customWidth="1"/>
    <col min="12390" max="12390" width="12.140625" style="21" customWidth="1"/>
    <col min="12391" max="12391" width="26.5703125" style="21" customWidth="1"/>
    <col min="12392" max="12393" width="5" style="21" customWidth="1"/>
    <col min="12394" max="12394" width="4.5703125" style="21" customWidth="1"/>
    <col min="12395" max="12395" width="7.42578125" style="21" customWidth="1"/>
    <col min="12396" max="12396" width="7.28515625" style="21" customWidth="1"/>
    <col min="12397" max="12398" width="4.7109375" style="21" customWidth="1"/>
    <col min="12399" max="12399" width="7.7109375" style="21" customWidth="1"/>
    <col min="12400" max="12401" width="4.7109375" style="21" customWidth="1"/>
    <col min="12402" max="12402" width="5.7109375" style="21" customWidth="1"/>
    <col min="12403" max="12403" width="5.28515625" style="21" customWidth="1"/>
    <col min="12404" max="12409" width="4.7109375" style="21" customWidth="1"/>
    <col min="12410" max="12410" width="5.85546875" style="21" customWidth="1"/>
    <col min="12411" max="12411" width="7.140625" style="21" customWidth="1"/>
    <col min="12412" max="12419" width="4.7109375" style="21" customWidth="1"/>
    <col min="12420" max="12420" width="5.5703125" style="21" customWidth="1"/>
    <col min="12421" max="12422" width="4.7109375" style="21" customWidth="1"/>
    <col min="12423" max="12424" width="5.5703125" style="21" customWidth="1"/>
    <col min="12425" max="12425" width="4.7109375" style="21" customWidth="1"/>
    <col min="12426" max="12427" width="5.5703125" style="21" customWidth="1"/>
    <col min="12428" max="12429" width="4.7109375" style="21" customWidth="1"/>
    <col min="12430" max="12430" width="6.28515625" style="21" customWidth="1"/>
    <col min="12431" max="12431" width="6" style="21" customWidth="1"/>
    <col min="12432" max="12432" width="7.7109375" style="21" customWidth="1"/>
    <col min="12433" max="12433" width="6.7109375" style="21" customWidth="1"/>
    <col min="12434" max="12434" width="10.42578125" style="21" customWidth="1"/>
    <col min="12435" max="12435" width="9.5703125" style="21" customWidth="1"/>
    <col min="12436" max="12436" width="9.7109375" style="21" customWidth="1"/>
    <col min="12437" max="12437" width="8.28515625" style="21" customWidth="1"/>
    <col min="12438" max="12438" width="4.5703125" style="21" customWidth="1"/>
    <col min="12439" max="12439" width="7.5703125" style="21" customWidth="1"/>
    <col min="12440" max="12440" width="5.85546875" style="21" customWidth="1"/>
    <col min="12441" max="12441" width="6.140625" style="21" customWidth="1"/>
    <col min="12442" max="12442" width="6" style="21" customWidth="1"/>
    <col min="12443" max="12443" width="6.28515625" style="21" customWidth="1"/>
    <col min="12444" max="12444" width="8.28515625" style="21" customWidth="1"/>
    <col min="12445" max="12445" width="10.42578125" style="21" customWidth="1"/>
    <col min="12446" max="12644" width="9" style="21"/>
    <col min="12645" max="12645" width="4.140625" style="21" customWidth="1"/>
    <col min="12646" max="12646" width="12.140625" style="21" customWidth="1"/>
    <col min="12647" max="12647" width="26.5703125" style="21" customWidth="1"/>
    <col min="12648" max="12649" width="5" style="21" customWidth="1"/>
    <col min="12650" max="12650" width="4.5703125" style="21" customWidth="1"/>
    <col min="12651" max="12651" width="7.42578125" style="21" customWidth="1"/>
    <col min="12652" max="12652" width="7.28515625" style="21" customWidth="1"/>
    <col min="12653" max="12654" width="4.7109375" style="21" customWidth="1"/>
    <col min="12655" max="12655" width="7.7109375" style="21" customWidth="1"/>
    <col min="12656" max="12657" width="4.7109375" style="21" customWidth="1"/>
    <col min="12658" max="12658" width="5.7109375" style="21" customWidth="1"/>
    <col min="12659" max="12659" width="5.28515625" style="21" customWidth="1"/>
    <col min="12660" max="12665" width="4.7109375" style="21" customWidth="1"/>
    <col min="12666" max="12666" width="5.85546875" style="21" customWidth="1"/>
    <col min="12667" max="12667" width="7.140625" style="21" customWidth="1"/>
    <col min="12668" max="12675" width="4.7109375" style="21" customWidth="1"/>
    <col min="12676" max="12676" width="5.5703125" style="21" customWidth="1"/>
    <col min="12677" max="12678" width="4.7109375" style="21" customWidth="1"/>
    <col min="12679" max="12680" width="5.5703125" style="21" customWidth="1"/>
    <col min="12681" max="12681" width="4.7109375" style="21" customWidth="1"/>
    <col min="12682" max="12683" width="5.5703125" style="21" customWidth="1"/>
    <col min="12684" max="12685" width="4.7109375" style="21" customWidth="1"/>
    <col min="12686" max="12686" width="6.28515625" style="21" customWidth="1"/>
    <col min="12687" max="12687" width="6" style="21" customWidth="1"/>
    <col min="12688" max="12688" width="7.7109375" style="21" customWidth="1"/>
    <col min="12689" max="12689" width="6.7109375" style="21" customWidth="1"/>
    <col min="12690" max="12690" width="10.42578125" style="21" customWidth="1"/>
    <col min="12691" max="12691" width="9.5703125" style="21" customWidth="1"/>
    <col min="12692" max="12692" width="9.7109375" style="21" customWidth="1"/>
    <col min="12693" max="12693" width="8.28515625" style="21" customWidth="1"/>
    <col min="12694" max="12694" width="4.5703125" style="21" customWidth="1"/>
    <col min="12695" max="12695" width="7.5703125" style="21" customWidth="1"/>
    <col min="12696" max="12696" width="5.85546875" style="21" customWidth="1"/>
    <col min="12697" max="12697" width="6.140625" style="21" customWidth="1"/>
    <col min="12698" max="12698" width="6" style="21" customWidth="1"/>
    <col min="12699" max="12699" width="6.28515625" style="21" customWidth="1"/>
    <col min="12700" max="12700" width="8.28515625" style="21" customWidth="1"/>
    <col min="12701" max="12701" width="10.42578125" style="21" customWidth="1"/>
    <col min="12702" max="12900" width="9" style="21"/>
    <col min="12901" max="12901" width="4.140625" style="21" customWidth="1"/>
    <col min="12902" max="12902" width="12.140625" style="21" customWidth="1"/>
    <col min="12903" max="12903" width="26.5703125" style="21" customWidth="1"/>
    <col min="12904" max="12905" width="5" style="21" customWidth="1"/>
    <col min="12906" max="12906" width="4.5703125" style="21" customWidth="1"/>
    <col min="12907" max="12907" width="7.42578125" style="21" customWidth="1"/>
    <col min="12908" max="12908" width="7.28515625" style="21" customWidth="1"/>
    <col min="12909" max="12910" width="4.7109375" style="21" customWidth="1"/>
    <col min="12911" max="12911" width="7.7109375" style="21" customWidth="1"/>
    <col min="12912" max="12913" width="4.7109375" style="21" customWidth="1"/>
    <col min="12914" max="12914" width="5.7109375" style="21" customWidth="1"/>
    <col min="12915" max="12915" width="5.28515625" style="21" customWidth="1"/>
    <col min="12916" max="12921" width="4.7109375" style="21" customWidth="1"/>
    <col min="12922" max="12922" width="5.85546875" style="21" customWidth="1"/>
    <col min="12923" max="12923" width="7.140625" style="21" customWidth="1"/>
    <col min="12924" max="12931" width="4.7109375" style="21" customWidth="1"/>
    <col min="12932" max="12932" width="5.5703125" style="21" customWidth="1"/>
    <col min="12933" max="12934" width="4.7109375" style="21" customWidth="1"/>
    <col min="12935" max="12936" width="5.5703125" style="21" customWidth="1"/>
    <col min="12937" max="12937" width="4.7109375" style="21" customWidth="1"/>
    <col min="12938" max="12939" width="5.5703125" style="21" customWidth="1"/>
    <col min="12940" max="12941" width="4.7109375" style="21" customWidth="1"/>
    <col min="12942" max="12942" width="6.28515625" style="21" customWidth="1"/>
    <col min="12943" max="12943" width="6" style="21" customWidth="1"/>
    <col min="12944" max="12944" width="7.7109375" style="21" customWidth="1"/>
    <col min="12945" max="12945" width="6.7109375" style="21" customWidth="1"/>
    <col min="12946" max="12946" width="10.42578125" style="21" customWidth="1"/>
    <col min="12947" max="12947" width="9.5703125" style="21" customWidth="1"/>
    <col min="12948" max="12948" width="9.7109375" style="21" customWidth="1"/>
    <col min="12949" max="12949" width="8.28515625" style="21" customWidth="1"/>
    <col min="12950" max="12950" width="4.5703125" style="21" customWidth="1"/>
    <col min="12951" max="12951" width="7.5703125" style="21" customWidth="1"/>
    <col min="12952" max="12952" width="5.85546875" style="21" customWidth="1"/>
    <col min="12953" max="12953" width="6.140625" style="21" customWidth="1"/>
    <col min="12954" max="12954" width="6" style="21" customWidth="1"/>
    <col min="12955" max="12955" width="6.28515625" style="21" customWidth="1"/>
    <col min="12956" max="12956" width="8.28515625" style="21" customWidth="1"/>
    <col min="12957" max="12957" width="10.42578125" style="21" customWidth="1"/>
    <col min="12958" max="13156" width="9" style="21"/>
    <col min="13157" max="13157" width="4.140625" style="21" customWidth="1"/>
    <col min="13158" max="13158" width="12.140625" style="21" customWidth="1"/>
    <col min="13159" max="13159" width="26.5703125" style="21" customWidth="1"/>
    <col min="13160" max="13161" width="5" style="21" customWidth="1"/>
    <col min="13162" max="13162" width="4.5703125" style="21" customWidth="1"/>
    <col min="13163" max="13163" width="7.42578125" style="21" customWidth="1"/>
    <col min="13164" max="13164" width="7.28515625" style="21" customWidth="1"/>
    <col min="13165" max="13166" width="4.7109375" style="21" customWidth="1"/>
    <col min="13167" max="13167" width="7.7109375" style="21" customWidth="1"/>
    <col min="13168" max="13169" width="4.7109375" style="21" customWidth="1"/>
    <col min="13170" max="13170" width="5.7109375" style="21" customWidth="1"/>
    <col min="13171" max="13171" width="5.28515625" style="21" customWidth="1"/>
    <col min="13172" max="13177" width="4.7109375" style="21" customWidth="1"/>
    <col min="13178" max="13178" width="5.85546875" style="21" customWidth="1"/>
    <col min="13179" max="13179" width="7.140625" style="21" customWidth="1"/>
    <col min="13180" max="13187" width="4.7109375" style="21" customWidth="1"/>
    <col min="13188" max="13188" width="5.5703125" style="21" customWidth="1"/>
    <col min="13189" max="13190" width="4.7109375" style="21" customWidth="1"/>
    <col min="13191" max="13192" width="5.5703125" style="21" customWidth="1"/>
    <col min="13193" max="13193" width="4.7109375" style="21" customWidth="1"/>
    <col min="13194" max="13195" width="5.5703125" style="21" customWidth="1"/>
    <col min="13196" max="13197" width="4.7109375" style="21" customWidth="1"/>
    <col min="13198" max="13198" width="6.28515625" style="21" customWidth="1"/>
    <col min="13199" max="13199" width="6" style="21" customWidth="1"/>
    <col min="13200" max="13200" width="7.7109375" style="21" customWidth="1"/>
    <col min="13201" max="13201" width="6.7109375" style="21" customWidth="1"/>
    <col min="13202" max="13202" width="10.42578125" style="21" customWidth="1"/>
    <col min="13203" max="13203" width="9.5703125" style="21" customWidth="1"/>
    <col min="13204" max="13204" width="9.7109375" style="21" customWidth="1"/>
    <col min="13205" max="13205" width="8.28515625" style="21" customWidth="1"/>
    <col min="13206" max="13206" width="4.5703125" style="21" customWidth="1"/>
    <col min="13207" max="13207" width="7.5703125" style="21" customWidth="1"/>
    <col min="13208" max="13208" width="5.85546875" style="21" customWidth="1"/>
    <col min="13209" max="13209" width="6.140625" style="21" customWidth="1"/>
    <col min="13210" max="13210" width="6" style="21" customWidth="1"/>
    <col min="13211" max="13211" width="6.28515625" style="21" customWidth="1"/>
    <col min="13212" max="13212" width="8.28515625" style="21" customWidth="1"/>
    <col min="13213" max="13213" width="10.42578125" style="21" customWidth="1"/>
    <col min="13214" max="13412" width="9" style="21"/>
    <col min="13413" max="13413" width="4.140625" style="21" customWidth="1"/>
    <col min="13414" max="13414" width="12.140625" style="21" customWidth="1"/>
    <col min="13415" max="13415" width="26.5703125" style="21" customWidth="1"/>
    <col min="13416" max="13417" width="5" style="21" customWidth="1"/>
    <col min="13418" max="13418" width="4.5703125" style="21" customWidth="1"/>
    <col min="13419" max="13419" width="7.42578125" style="21" customWidth="1"/>
    <col min="13420" max="13420" width="7.28515625" style="21" customWidth="1"/>
    <col min="13421" max="13422" width="4.7109375" style="21" customWidth="1"/>
    <col min="13423" max="13423" width="7.7109375" style="21" customWidth="1"/>
    <col min="13424" max="13425" width="4.7109375" style="21" customWidth="1"/>
    <col min="13426" max="13426" width="5.7109375" style="21" customWidth="1"/>
    <col min="13427" max="13427" width="5.28515625" style="21" customWidth="1"/>
    <col min="13428" max="13433" width="4.7109375" style="21" customWidth="1"/>
    <col min="13434" max="13434" width="5.85546875" style="21" customWidth="1"/>
    <col min="13435" max="13435" width="7.140625" style="21" customWidth="1"/>
    <col min="13436" max="13443" width="4.7109375" style="21" customWidth="1"/>
    <col min="13444" max="13444" width="5.5703125" style="21" customWidth="1"/>
    <col min="13445" max="13446" width="4.7109375" style="21" customWidth="1"/>
    <col min="13447" max="13448" width="5.5703125" style="21" customWidth="1"/>
    <col min="13449" max="13449" width="4.7109375" style="21" customWidth="1"/>
    <col min="13450" max="13451" width="5.5703125" style="21" customWidth="1"/>
    <col min="13452" max="13453" width="4.7109375" style="21" customWidth="1"/>
    <col min="13454" max="13454" width="6.28515625" style="21" customWidth="1"/>
    <col min="13455" max="13455" width="6" style="21" customWidth="1"/>
    <col min="13456" max="13456" width="7.7109375" style="21" customWidth="1"/>
    <col min="13457" max="13457" width="6.7109375" style="21" customWidth="1"/>
    <col min="13458" max="13458" width="10.42578125" style="21" customWidth="1"/>
    <col min="13459" max="13459" width="9.5703125" style="21" customWidth="1"/>
    <col min="13460" max="13460" width="9.7109375" style="21" customWidth="1"/>
    <col min="13461" max="13461" width="8.28515625" style="21" customWidth="1"/>
    <col min="13462" max="13462" width="4.5703125" style="21" customWidth="1"/>
    <col min="13463" max="13463" width="7.5703125" style="21" customWidth="1"/>
    <col min="13464" max="13464" width="5.85546875" style="21" customWidth="1"/>
    <col min="13465" max="13465" width="6.140625" style="21" customWidth="1"/>
    <col min="13466" max="13466" width="6" style="21" customWidth="1"/>
    <col min="13467" max="13467" width="6.28515625" style="21" customWidth="1"/>
    <col min="13468" max="13468" width="8.28515625" style="21" customWidth="1"/>
    <col min="13469" max="13469" width="10.42578125" style="21" customWidth="1"/>
    <col min="13470" max="13668" width="9" style="21"/>
    <col min="13669" max="13669" width="4.140625" style="21" customWidth="1"/>
    <col min="13670" max="13670" width="12.140625" style="21" customWidth="1"/>
    <col min="13671" max="13671" width="26.5703125" style="21" customWidth="1"/>
    <col min="13672" max="13673" width="5" style="21" customWidth="1"/>
    <col min="13674" max="13674" width="4.5703125" style="21" customWidth="1"/>
    <col min="13675" max="13675" width="7.42578125" style="21" customWidth="1"/>
    <col min="13676" max="13676" width="7.28515625" style="21" customWidth="1"/>
    <col min="13677" max="13678" width="4.7109375" style="21" customWidth="1"/>
    <col min="13679" max="13679" width="7.7109375" style="21" customWidth="1"/>
    <col min="13680" max="13681" width="4.7109375" style="21" customWidth="1"/>
    <col min="13682" max="13682" width="5.7109375" style="21" customWidth="1"/>
    <col min="13683" max="13683" width="5.28515625" style="21" customWidth="1"/>
    <col min="13684" max="13689" width="4.7109375" style="21" customWidth="1"/>
    <col min="13690" max="13690" width="5.85546875" style="21" customWidth="1"/>
    <col min="13691" max="13691" width="7.140625" style="21" customWidth="1"/>
    <col min="13692" max="13699" width="4.7109375" style="21" customWidth="1"/>
    <col min="13700" max="13700" width="5.5703125" style="21" customWidth="1"/>
    <col min="13701" max="13702" width="4.7109375" style="21" customWidth="1"/>
    <col min="13703" max="13704" width="5.5703125" style="21" customWidth="1"/>
    <col min="13705" max="13705" width="4.7109375" style="21" customWidth="1"/>
    <col min="13706" max="13707" width="5.5703125" style="21" customWidth="1"/>
    <col min="13708" max="13709" width="4.7109375" style="21" customWidth="1"/>
    <col min="13710" max="13710" width="6.28515625" style="21" customWidth="1"/>
    <col min="13711" max="13711" width="6" style="21" customWidth="1"/>
    <col min="13712" max="13712" width="7.7109375" style="21" customWidth="1"/>
    <col min="13713" max="13713" width="6.7109375" style="21" customWidth="1"/>
    <col min="13714" max="13714" width="10.42578125" style="21" customWidth="1"/>
    <col min="13715" max="13715" width="9.5703125" style="21" customWidth="1"/>
    <col min="13716" max="13716" width="9.7109375" style="21" customWidth="1"/>
    <col min="13717" max="13717" width="8.28515625" style="21" customWidth="1"/>
    <col min="13718" max="13718" width="4.5703125" style="21" customWidth="1"/>
    <col min="13719" max="13719" width="7.5703125" style="21" customWidth="1"/>
    <col min="13720" max="13720" width="5.85546875" style="21" customWidth="1"/>
    <col min="13721" max="13721" width="6.140625" style="21" customWidth="1"/>
    <col min="13722" max="13722" width="6" style="21" customWidth="1"/>
    <col min="13723" max="13723" width="6.28515625" style="21" customWidth="1"/>
    <col min="13724" max="13724" width="8.28515625" style="21" customWidth="1"/>
    <col min="13725" max="13725" width="10.42578125" style="21" customWidth="1"/>
    <col min="13726" max="13924" width="9" style="21"/>
    <col min="13925" max="13925" width="4.140625" style="21" customWidth="1"/>
    <col min="13926" max="13926" width="12.140625" style="21" customWidth="1"/>
    <col min="13927" max="13927" width="26.5703125" style="21" customWidth="1"/>
    <col min="13928" max="13929" width="5" style="21" customWidth="1"/>
    <col min="13930" max="13930" width="4.5703125" style="21" customWidth="1"/>
    <col min="13931" max="13931" width="7.42578125" style="21" customWidth="1"/>
    <col min="13932" max="13932" width="7.28515625" style="21" customWidth="1"/>
    <col min="13933" max="13934" width="4.7109375" style="21" customWidth="1"/>
    <col min="13935" max="13935" width="7.7109375" style="21" customWidth="1"/>
    <col min="13936" max="13937" width="4.7109375" style="21" customWidth="1"/>
    <col min="13938" max="13938" width="5.7109375" style="21" customWidth="1"/>
    <col min="13939" max="13939" width="5.28515625" style="21" customWidth="1"/>
    <col min="13940" max="13945" width="4.7109375" style="21" customWidth="1"/>
    <col min="13946" max="13946" width="5.85546875" style="21" customWidth="1"/>
    <col min="13947" max="13947" width="7.140625" style="21" customWidth="1"/>
    <col min="13948" max="13955" width="4.7109375" style="21" customWidth="1"/>
    <col min="13956" max="13956" width="5.5703125" style="21" customWidth="1"/>
    <col min="13957" max="13958" width="4.7109375" style="21" customWidth="1"/>
    <col min="13959" max="13960" width="5.5703125" style="21" customWidth="1"/>
    <col min="13961" max="13961" width="4.7109375" style="21" customWidth="1"/>
    <col min="13962" max="13963" width="5.5703125" style="21" customWidth="1"/>
    <col min="13964" max="13965" width="4.7109375" style="21" customWidth="1"/>
    <col min="13966" max="13966" width="6.28515625" style="21" customWidth="1"/>
    <col min="13967" max="13967" width="6" style="21" customWidth="1"/>
    <col min="13968" max="13968" width="7.7109375" style="21" customWidth="1"/>
    <col min="13969" max="13969" width="6.7109375" style="21" customWidth="1"/>
    <col min="13970" max="13970" width="10.42578125" style="21" customWidth="1"/>
    <col min="13971" max="13971" width="9.5703125" style="21" customWidth="1"/>
    <col min="13972" max="13972" width="9.7109375" style="21" customWidth="1"/>
    <col min="13973" max="13973" width="8.28515625" style="21" customWidth="1"/>
    <col min="13974" max="13974" width="4.5703125" style="21" customWidth="1"/>
    <col min="13975" max="13975" width="7.5703125" style="21" customWidth="1"/>
    <col min="13976" max="13976" width="5.85546875" style="21" customWidth="1"/>
    <col min="13977" max="13977" width="6.140625" style="21" customWidth="1"/>
    <col min="13978" max="13978" width="6" style="21" customWidth="1"/>
    <col min="13979" max="13979" width="6.28515625" style="21" customWidth="1"/>
    <col min="13980" max="13980" width="8.28515625" style="21" customWidth="1"/>
    <col min="13981" max="13981" width="10.42578125" style="21" customWidth="1"/>
    <col min="13982" max="14180" width="9" style="21"/>
    <col min="14181" max="14181" width="4.140625" style="21" customWidth="1"/>
    <col min="14182" max="14182" width="12.140625" style="21" customWidth="1"/>
    <col min="14183" max="14183" width="26.5703125" style="21" customWidth="1"/>
    <col min="14184" max="14185" width="5" style="21" customWidth="1"/>
    <col min="14186" max="14186" width="4.5703125" style="21" customWidth="1"/>
    <col min="14187" max="14187" width="7.42578125" style="21" customWidth="1"/>
    <col min="14188" max="14188" width="7.28515625" style="21" customWidth="1"/>
    <col min="14189" max="14190" width="4.7109375" style="21" customWidth="1"/>
    <col min="14191" max="14191" width="7.7109375" style="21" customWidth="1"/>
    <col min="14192" max="14193" width="4.7109375" style="21" customWidth="1"/>
    <col min="14194" max="14194" width="5.7109375" style="21" customWidth="1"/>
    <col min="14195" max="14195" width="5.28515625" style="21" customWidth="1"/>
    <col min="14196" max="14201" width="4.7109375" style="21" customWidth="1"/>
    <col min="14202" max="14202" width="5.85546875" style="21" customWidth="1"/>
    <col min="14203" max="14203" width="7.140625" style="21" customWidth="1"/>
    <col min="14204" max="14211" width="4.7109375" style="21" customWidth="1"/>
    <col min="14212" max="14212" width="5.5703125" style="21" customWidth="1"/>
    <col min="14213" max="14214" width="4.7109375" style="21" customWidth="1"/>
    <col min="14215" max="14216" width="5.5703125" style="21" customWidth="1"/>
    <col min="14217" max="14217" width="4.7109375" style="21" customWidth="1"/>
    <col min="14218" max="14219" width="5.5703125" style="21" customWidth="1"/>
    <col min="14220" max="14221" width="4.7109375" style="21" customWidth="1"/>
    <col min="14222" max="14222" width="6.28515625" style="21" customWidth="1"/>
    <col min="14223" max="14223" width="6" style="21" customWidth="1"/>
    <col min="14224" max="14224" width="7.7109375" style="21" customWidth="1"/>
    <col min="14225" max="14225" width="6.7109375" style="21" customWidth="1"/>
    <col min="14226" max="14226" width="10.42578125" style="21" customWidth="1"/>
    <col min="14227" max="14227" width="9.5703125" style="21" customWidth="1"/>
    <col min="14228" max="14228" width="9.7109375" style="21" customWidth="1"/>
    <col min="14229" max="14229" width="8.28515625" style="21" customWidth="1"/>
    <col min="14230" max="14230" width="4.5703125" style="21" customWidth="1"/>
    <col min="14231" max="14231" width="7.5703125" style="21" customWidth="1"/>
    <col min="14232" max="14232" width="5.85546875" style="21" customWidth="1"/>
    <col min="14233" max="14233" width="6.140625" style="21" customWidth="1"/>
    <col min="14234" max="14234" width="6" style="21" customWidth="1"/>
    <col min="14235" max="14235" width="6.28515625" style="21" customWidth="1"/>
    <col min="14236" max="14236" width="8.28515625" style="21" customWidth="1"/>
    <col min="14237" max="14237" width="10.42578125" style="21" customWidth="1"/>
    <col min="14238" max="14436" width="9" style="21"/>
    <col min="14437" max="14437" width="4.140625" style="21" customWidth="1"/>
    <col min="14438" max="14438" width="12.140625" style="21" customWidth="1"/>
    <col min="14439" max="14439" width="26.5703125" style="21" customWidth="1"/>
    <col min="14440" max="14441" width="5" style="21" customWidth="1"/>
    <col min="14442" max="14442" width="4.5703125" style="21" customWidth="1"/>
    <col min="14443" max="14443" width="7.42578125" style="21" customWidth="1"/>
    <col min="14444" max="14444" width="7.28515625" style="21" customWidth="1"/>
    <col min="14445" max="14446" width="4.7109375" style="21" customWidth="1"/>
    <col min="14447" max="14447" width="7.7109375" style="21" customWidth="1"/>
    <col min="14448" max="14449" width="4.7109375" style="21" customWidth="1"/>
    <col min="14450" max="14450" width="5.7109375" style="21" customWidth="1"/>
    <col min="14451" max="14451" width="5.28515625" style="21" customWidth="1"/>
    <col min="14452" max="14457" width="4.7109375" style="21" customWidth="1"/>
    <col min="14458" max="14458" width="5.85546875" style="21" customWidth="1"/>
    <col min="14459" max="14459" width="7.140625" style="21" customWidth="1"/>
    <col min="14460" max="14467" width="4.7109375" style="21" customWidth="1"/>
    <col min="14468" max="14468" width="5.5703125" style="21" customWidth="1"/>
    <col min="14469" max="14470" width="4.7109375" style="21" customWidth="1"/>
    <col min="14471" max="14472" width="5.5703125" style="21" customWidth="1"/>
    <col min="14473" max="14473" width="4.7109375" style="21" customWidth="1"/>
    <col min="14474" max="14475" width="5.5703125" style="21" customWidth="1"/>
    <col min="14476" max="14477" width="4.7109375" style="21" customWidth="1"/>
    <col min="14478" max="14478" width="6.28515625" style="21" customWidth="1"/>
    <col min="14479" max="14479" width="6" style="21" customWidth="1"/>
    <col min="14480" max="14480" width="7.7109375" style="21" customWidth="1"/>
    <col min="14481" max="14481" width="6.7109375" style="21" customWidth="1"/>
    <col min="14482" max="14482" width="10.42578125" style="21" customWidth="1"/>
    <col min="14483" max="14483" width="9.5703125" style="21" customWidth="1"/>
    <col min="14484" max="14484" width="9.7109375" style="21" customWidth="1"/>
    <col min="14485" max="14485" width="8.28515625" style="21" customWidth="1"/>
    <col min="14486" max="14486" width="4.5703125" style="21" customWidth="1"/>
    <col min="14487" max="14487" width="7.5703125" style="21" customWidth="1"/>
    <col min="14488" max="14488" width="5.85546875" style="21" customWidth="1"/>
    <col min="14489" max="14489" width="6.140625" style="21" customWidth="1"/>
    <col min="14490" max="14490" width="6" style="21" customWidth="1"/>
    <col min="14491" max="14491" width="6.28515625" style="21" customWidth="1"/>
    <col min="14492" max="14492" width="8.28515625" style="21" customWidth="1"/>
    <col min="14493" max="14493" width="10.42578125" style="21" customWidth="1"/>
    <col min="14494" max="14692" width="9" style="21"/>
    <col min="14693" max="14693" width="4.140625" style="21" customWidth="1"/>
    <col min="14694" max="14694" width="12.140625" style="21" customWidth="1"/>
    <col min="14695" max="14695" width="26.5703125" style="21" customWidth="1"/>
    <col min="14696" max="14697" width="5" style="21" customWidth="1"/>
    <col min="14698" max="14698" width="4.5703125" style="21" customWidth="1"/>
    <col min="14699" max="14699" width="7.42578125" style="21" customWidth="1"/>
    <col min="14700" max="14700" width="7.28515625" style="21" customWidth="1"/>
    <col min="14701" max="14702" width="4.7109375" style="21" customWidth="1"/>
    <col min="14703" max="14703" width="7.7109375" style="21" customWidth="1"/>
    <col min="14704" max="14705" width="4.7109375" style="21" customWidth="1"/>
    <col min="14706" max="14706" width="5.7109375" style="21" customWidth="1"/>
    <col min="14707" max="14707" width="5.28515625" style="21" customWidth="1"/>
    <col min="14708" max="14713" width="4.7109375" style="21" customWidth="1"/>
    <col min="14714" max="14714" width="5.85546875" style="21" customWidth="1"/>
    <col min="14715" max="14715" width="7.140625" style="21" customWidth="1"/>
    <col min="14716" max="14723" width="4.7109375" style="21" customWidth="1"/>
    <col min="14724" max="14724" width="5.5703125" style="21" customWidth="1"/>
    <col min="14725" max="14726" width="4.7109375" style="21" customWidth="1"/>
    <col min="14727" max="14728" width="5.5703125" style="21" customWidth="1"/>
    <col min="14729" max="14729" width="4.7109375" style="21" customWidth="1"/>
    <col min="14730" max="14731" width="5.5703125" style="21" customWidth="1"/>
    <col min="14732" max="14733" width="4.7109375" style="21" customWidth="1"/>
    <col min="14734" max="14734" width="6.28515625" style="21" customWidth="1"/>
    <col min="14735" max="14735" width="6" style="21" customWidth="1"/>
    <col min="14736" max="14736" width="7.7109375" style="21" customWidth="1"/>
    <col min="14737" max="14737" width="6.7109375" style="21" customWidth="1"/>
    <col min="14738" max="14738" width="10.42578125" style="21" customWidth="1"/>
    <col min="14739" max="14739" width="9.5703125" style="21" customWidth="1"/>
    <col min="14740" max="14740" width="9.7109375" style="21" customWidth="1"/>
    <col min="14741" max="14741" width="8.28515625" style="21" customWidth="1"/>
    <col min="14742" max="14742" width="4.5703125" style="21" customWidth="1"/>
    <col min="14743" max="14743" width="7.5703125" style="21" customWidth="1"/>
    <col min="14744" max="14744" width="5.85546875" style="21" customWidth="1"/>
    <col min="14745" max="14745" width="6.140625" style="21" customWidth="1"/>
    <col min="14746" max="14746" width="6" style="21" customWidth="1"/>
    <col min="14747" max="14747" width="6.28515625" style="21" customWidth="1"/>
    <col min="14748" max="14748" width="8.28515625" style="21" customWidth="1"/>
    <col min="14749" max="14749" width="10.42578125" style="21" customWidth="1"/>
    <col min="14750" max="14948" width="9" style="21"/>
    <col min="14949" max="14949" width="4.140625" style="21" customWidth="1"/>
    <col min="14950" max="14950" width="12.140625" style="21" customWidth="1"/>
    <col min="14951" max="14951" width="26.5703125" style="21" customWidth="1"/>
    <col min="14952" max="14953" width="5" style="21" customWidth="1"/>
    <col min="14954" max="14954" width="4.5703125" style="21" customWidth="1"/>
    <col min="14955" max="14955" width="7.42578125" style="21" customWidth="1"/>
    <col min="14956" max="14956" width="7.28515625" style="21" customWidth="1"/>
    <col min="14957" max="14958" width="4.7109375" style="21" customWidth="1"/>
    <col min="14959" max="14959" width="7.7109375" style="21" customWidth="1"/>
    <col min="14960" max="14961" width="4.7109375" style="21" customWidth="1"/>
    <col min="14962" max="14962" width="5.7109375" style="21" customWidth="1"/>
    <col min="14963" max="14963" width="5.28515625" style="21" customWidth="1"/>
    <col min="14964" max="14969" width="4.7109375" style="21" customWidth="1"/>
    <col min="14970" max="14970" width="5.85546875" style="21" customWidth="1"/>
    <col min="14971" max="14971" width="7.140625" style="21" customWidth="1"/>
    <col min="14972" max="14979" width="4.7109375" style="21" customWidth="1"/>
    <col min="14980" max="14980" width="5.5703125" style="21" customWidth="1"/>
    <col min="14981" max="14982" width="4.7109375" style="21" customWidth="1"/>
    <col min="14983" max="14984" width="5.5703125" style="21" customWidth="1"/>
    <col min="14985" max="14985" width="4.7109375" style="21" customWidth="1"/>
    <col min="14986" max="14987" width="5.5703125" style="21" customWidth="1"/>
    <col min="14988" max="14989" width="4.7109375" style="21" customWidth="1"/>
    <col min="14990" max="14990" width="6.28515625" style="21" customWidth="1"/>
    <col min="14991" max="14991" width="6" style="21" customWidth="1"/>
    <col min="14992" max="14992" width="7.7109375" style="21" customWidth="1"/>
    <col min="14993" max="14993" width="6.7109375" style="21" customWidth="1"/>
    <col min="14994" max="14994" width="10.42578125" style="21" customWidth="1"/>
    <col min="14995" max="14995" width="9.5703125" style="21" customWidth="1"/>
    <col min="14996" max="14996" width="9.7109375" style="21" customWidth="1"/>
    <col min="14997" max="14997" width="8.28515625" style="21" customWidth="1"/>
    <col min="14998" max="14998" width="4.5703125" style="21" customWidth="1"/>
    <col min="14999" max="14999" width="7.5703125" style="21" customWidth="1"/>
    <col min="15000" max="15000" width="5.85546875" style="21" customWidth="1"/>
    <col min="15001" max="15001" width="6.140625" style="21" customWidth="1"/>
    <col min="15002" max="15002" width="6" style="21" customWidth="1"/>
    <col min="15003" max="15003" width="6.28515625" style="21" customWidth="1"/>
    <col min="15004" max="15004" width="8.28515625" style="21" customWidth="1"/>
    <col min="15005" max="15005" width="10.42578125" style="21" customWidth="1"/>
    <col min="15006" max="15204" width="9" style="21"/>
    <col min="15205" max="15205" width="4.140625" style="21" customWidth="1"/>
    <col min="15206" max="15206" width="12.140625" style="21" customWidth="1"/>
    <col min="15207" max="15207" width="26.5703125" style="21" customWidth="1"/>
    <col min="15208" max="15209" width="5" style="21" customWidth="1"/>
    <col min="15210" max="15210" width="4.5703125" style="21" customWidth="1"/>
    <col min="15211" max="15211" width="7.42578125" style="21" customWidth="1"/>
    <col min="15212" max="15212" width="7.28515625" style="21" customWidth="1"/>
    <col min="15213" max="15214" width="4.7109375" style="21" customWidth="1"/>
    <col min="15215" max="15215" width="7.7109375" style="21" customWidth="1"/>
    <col min="15216" max="15217" width="4.7109375" style="21" customWidth="1"/>
    <col min="15218" max="15218" width="5.7109375" style="21" customWidth="1"/>
    <col min="15219" max="15219" width="5.28515625" style="21" customWidth="1"/>
    <col min="15220" max="15225" width="4.7109375" style="21" customWidth="1"/>
    <col min="15226" max="15226" width="5.85546875" style="21" customWidth="1"/>
    <col min="15227" max="15227" width="7.140625" style="21" customWidth="1"/>
    <col min="15228" max="15235" width="4.7109375" style="21" customWidth="1"/>
    <col min="15236" max="15236" width="5.5703125" style="21" customWidth="1"/>
    <col min="15237" max="15238" width="4.7109375" style="21" customWidth="1"/>
    <col min="15239" max="15240" width="5.5703125" style="21" customWidth="1"/>
    <col min="15241" max="15241" width="4.7109375" style="21" customWidth="1"/>
    <col min="15242" max="15243" width="5.5703125" style="21" customWidth="1"/>
    <col min="15244" max="15245" width="4.7109375" style="21" customWidth="1"/>
    <col min="15246" max="15246" width="6.28515625" style="21" customWidth="1"/>
    <col min="15247" max="15247" width="6" style="21" customWidth="1"/>
    <col min="15248" max="15248" width="7.7109375" style="21" customWidth="1"/>
    <col min="15249" max="15249" width="6.7109375" style="21" customWidth="1"/>
    <col min="15250" max="15250" width="10.42578125" style="21" customWidth="1"/>
    <col min="15251" max="15251" width="9.5703125" style="21" customWidth="1"/>
    <col min="15252" max="15252" width="9.7109375" style="21" customWidth="1"/>
    <col min="15253" max="15253" width="8.28515625" style="21" customWidth="1"/>
    <col min="15254" max="15254" width="4.5703125" style="21" customWidth="1"/>
    <col min="15255" max="15255" width="7.5703125" style="21" customWidth="1"/>
    <col min="15256" max="15256" width="5.85546875" style="21" customWidth="1"/>
    <col min="15257" max="15257" width="6.140625" style="21" customWidth="1"/>
    <col min="15258" max="15258" width="6" style="21" customWidth="1"/>
    <col min="15259" max="15259" width="6.28515625" style="21" customWidth="1"/>
    <col min="15260" max="15260" width="8.28515625" style="21" customWidth="1"/>
    <col min="15261" max="15261" width="10.42578125" style="21" customWidth="1"/>
    <col min="15262" max="15460" width="9" style="21"/>
    <col min="15461" max="15461" width="4.140625" style="21" customWidth="1"/>
    <col min="15462" max="15462" width="12.140625" style="21" customWidth="1"/>
    <col min="15463" max="15463" width="26.5703125" style="21" customWidth="1"/>
    <col min="15464" max="15465" width="5" style="21" customWidth="1"/>
    <col min="15466" max="15466" width="4.5703125" style="21" customWidth="1"/>
    <col min="15467" max="15467" width="7.42578125" style="21" customWidth="1"/>
    <col min="15468" max="15468" width="7.28515625" style="21" customWidth="1"/>
    <col min="15469" max="15470" width="4.7109375" style="21" customWidth="1"/>
    <col min="15471" max="15471" width="7.7109375" style="21" customWidth="1"/>
    <col min="15472" max="15473" width="4.7109375" style="21" customWidth="1"/>
    <col min="15474" max="15474" width="5.7109375" style="21" customWidth="1"/>
    <col min="15475" max="15475" width="5.28515625" style="21" customWidth="1"/>
    <col min="15476" max="15481" width="4.7109375" style="21" customWidth="1"/>
    <col min="15482" max="15482" width="5.85546875" style="21" customWidth="1"/>
    <col min="15483" max="15483" width="7.140625" style="21" customWidth="1"/>
    <col min="15484" max="15491" width="4.7109375" style="21" customWidth="1"/>
    <col min="15492" max="15492" width="5.5703125" style="21" customWidth="1"/>
    <col min="15493" max="15494" width="4.7109375" style="21" customWidth="1"/>
    <col min="15495" max="15496" width="5.5703125" style="21" customWidth="1"/>
    <col min="15497" max="15497" width="4.7109375" style="21" customWidth="1"/>
    <col min="15498" max="15499" width="5.5703125" style="21" customWidth="1"/>
    <col min="15500" max="15501" width="4.7109375" style="21" customWidth="1"/>
    <col min="15502" max="15502" width="6.28515625" style="21" customWidth="1"/>
    <col min="15503" max="15503" width="6" style="21" customWidth="1"/>
    <col min="15504" max="15504" width="7.7109375" style="21" customWidth="1"/>
    <col min="15505" max="15505" width="6.7109375" style="21" customWidth="1"/>
    <col min="15506" max="15506" width="10.42578125" style="21" customWidth="1"/>
    <col min="15507" max="15507" width="9.5703125" style="21" customWidth="1"/>
    <col min="15508" max="15508" width="9.7109375" style="21" customWidth="1"/>
    <col min="15509" max="15509" width="8.28515625" style="21" customWidth="1"/>
    <col min="15510" max="15510" width="4.5703125" style="21" customWidth="1"/>
    <col min="15511" max="15511" width="7.5703125" style="21" customWidth="1"/>
    <col min="15512" max="15512" width="5.85546875" style="21" customWidth="1"/>
    <col min="15513" max="15513" width="6.140625" style="21" customWidth="1"/>
    <col min="15514" max="15514" width="6" style="21" customWidth="1"/>
    <col min="15515" max="15515" width="6.28515625" style="21" customWidth="1"/>
    <col min="15516" max="15516" width="8.28515625" style="21" customWidth="1"/>
    <col min="15517" max="15517" width="10.42578125" style="21" customWidth="1"/>
    <col min="15518" max="15716" width="9" style="21"/>
    <col min="15717" max="15717" width="4.140625" style="21" customWidth="1"/>
    <col min="15718" max="15718" width="12.140625" style="21" customWidth="1"/>
    <col min="15719" max="15719" width="26.5703125" style="21" customWidth="1"/>
    <col min="15720" max="15721" width="5" style="21" customWidth="1"/>
    <col min="15722" max="15722" width="4.5703125" style="21" customWidth="1"/>
    <col min="15723" max="15723" width="7.42578125" style="21" customWidth="1"/>
    <col min="15724" max="15724" width="7.28515625" style="21" customWidth="1"/>
    <col min="15725" max="15726" width="4.7109375" style="21" customWidth="1"/>
    <col min="15727" max="15727" width="7.7109375" style="21" customWidth="1"/>
    <col min="15728" max="15729" width="4.7109375" style="21" customWidth="1"/>
    <col min="15730" max="15730" width="5.7109375" style="21" customWidth="1"/>
    <col min="15731" max="15731" width="5.28515625" style="21" customWidth="1"/>
    <col min="15732" max="15737" width="4.7109375" style="21" customWidth="1"/>
    <col min="15738" max="15738" width="5.85546875" style="21" customWidth="1"/>
    <col min="15739" max="15739" width="7.140625" style="21" customWidth="1"/>
    <col min="15740" max="15747" width="4.7109375" style="21" customWidth="1"/>
    <col min="15748" max="15748" width="5.5703125" style="21" customWidth="1"/>
    <col min="15749" max="15750" width="4.7109375" style="21" customWidth="1"/>
    <col min="15751" max="15752" width="5.5703125" style="21" customWidth="1"/>
    <col min="15753" max="15753" width="4.7109375" style="21" customWidth="1"/>
    <col min="15754" max="15755" width="5.5703125" style="21" customWidth="1"/>
    <col min="15756" max="15757" width="4.7109375" style="21" customWidth="1"/>
    <col min="15758" max="15758" width="6.28515625" style="21" customWidth="1"/>
    <col min="15759" max="15759" width="6" style="21" customWidth="1"/>
    <col min="15760" max="15760" width="7.7109375" style="21" customWidth="1"/>
    <col min="15761" max="15761" width="6.7109375" style="21" customWidth="1"/>
    <col min="15762" max="15762" width="10.42578125" style="21" customWidth="1"/>
    <col min="15763" max="15763" width="9.5703125" style="21" customWidth="1"/>
    <col min="15764" max="15764" width="9.7109375" style="21" customWidth="1"/>
    <col min="15765" max="15765" width="8.28515625" style="21" customWidth="1"/>
    <col min="15766" max="15766" width="4.5703125" style="21" customWidth="1"/>
    <col min="15767" max="15767" width="7.5703125" style="21" customWidth="1"/>
    <col min="15768" max="15768" width="5.85546875" style="21" customWidth="1"/>
    <col min="15769" max="15769" width="6.140625" style="21" customWidth="1"/>
    <col min="15770" max="15770" width="6" style="21" customWidth="1"/>
    <col min="15771" max="15771" width="6.28515625" style="21" customWidth="1"/>
    <col min="15772" max="15772" width="8.28515625" style="21" customWidth="1"/>
    <col min="15773" max="15773" width="10.42578125" style="21" customWidth="1"/>
    <col min="15774" max="15972" width="9" style="21"/>
    <col min="15973" max="15973" width="4.140625" style="21" customWidth="1"/>
    <col min="15974" max="15974" width="12.140625" style="21" customWidth="1"/>
    <col min="15975" max="15975" width="26.5703125" style="21" customWidth="1"/>
    <col min="15976" max="15977" width="5" style="21" customWidth="1"/>
    <col min="15978" max="15978" width="4.5703125" style="21" customWidth="1"/>
    <col min="15979" max="15979" width="7.42578125" style="21" customWidth="1"/>
    <col min="15980" max="15980" width="7.28515625" style="21" customWidth="1"/>
    <col min="15981" max="15982" width="4.7109375" style="21" customWidth="1"/>
    <col min="15983" max="15983" width="7.7109375" style="21" customWidth="1"/>
    <col min="15984" max="15985" width="4.7109375" style="21" customWidth="1"/>
    <col min="15986" max="15986" width="5.7109375" style="21" customWidth="1"/>
    <col min="15987" max="15987" width="5.28515625" style="21" customWidth="1"/>
    <col min="15988" max="15993" width="4.7109375" style="21" customWidth="1"/>
    <col min="15994" max="15994" width="5.85546875" style="21" customWidth="1"/>
    <col min="15995" max="15995" width="7.140625" style="21" customWidth="1"/>
    <col min="15996" max="16003" width="4.7109375" style="21" customWidth="1"/>
    <col min="16004" max="16004" width="5.5703125" style="21" customWidth="1"/>
    <col min="16005" max="16006" width="4.7109375" style="21" customWidth="1"/>
    <col min="16007" max="16008" width="5.5703125" style="21" customWidth="1"/>
    <col min="16009" max="16009" width="4.7109375" style="21" customWidth="1"/>
    <col min="16010" max="16011" width="5.5703125" style="21" customWidth="1"/>
    <col min="16012" max="16013" width="4.7109375" style="21" customWidth="1"/>
    <col min="16014" max="16014" width="6.28515625" style="21" customWidth="1"/>
    <col min="16015" max="16015" width="6" style="21" customWidth="1"/>
    <col min="16016" max="16016" width="7.7109375" style="21" customWidth="1"/>
    <col min="16017" max="16017" width="6.7109375" style="21" customWidth="1"/>
    <col min="16018" max="16018" width="10.42578125" style="21" customWidth="1"/>
    <col min="16019" max="16019" width="9.5703125" style="21" customWidth="1"/>
    <col min="16020" max="16020" width="9.7109375" style="21" customWidth="1"/>
    <col min="16021" max="16021" width="8.28515625" style="21" customWidth="1"/>
    <col min="16022" max="16022" width="4.5703125" style="21" customWidth="1"/>
    <col min="16023" max="16023" width="7.5703125" style="21" customWidth="1"/>
    <col min="16024" max="16024" width="5.85546875" style="21" customWidth="1"/>
    <col min="16025" max="16025" width="6.140625" style="21" customWidth="1"/>
    <col min="16026" max="16026" width="6" style="21" customWidth="1"/>
    <col min="16027" max="16027" width="6.28515625" style="21" customWidth="1"/>
    <col min="16028" max="16028" width="8.28515625" style="21" customWidth="1"/>
    <col min="16029" max="16029" width="10.42578125" style="21" customWidth="1"/>
    <col min="16030" max="16352" width="9" style="21"/>
    <col min="16353" max="16384" width="8.85546875" style="21" customWidth="1"/>
  </cols>
  <sheetData>
    <row r="1" spans="1:25" s="20" customFormat="1" ht="12.75" customHeight="1" thickBot="1" x14ac:dyDescent="0.3">
      <c r="A1" s="669"/>
      <c r="B1" s="669"/>
      <c r="C1" s="669"/>
      <c r="D1" s="669"/>
      <c r="E1" s="669"/>
      <c r="F1" s="669"/>
      <c r="G1" s="669"/>
      <c r="H1" s="669"/>
      <c r="I1" s="669"/>
      <c r="J1" s="669"/>
    </row>
    <row r="2" spans="1:25" ht="15.75" customHeight="1" x14ac:dyDescent="0.2">
      <c r="A2" s="656" t="s">
        <v>0</v>
      </c>
      <c r="B2" s="659" t="s">
        <v>94</v>
      </c>
      <c r="C2" s="670" t="s">
        <v>263</v>
      </c>
      <c r="D2" s="665" t="s">
        <v>1</v>
      </c>
      <c r="E2" s="653" t="s">
        <v>2</v>
      </c>
      <c r="F2" s="653" t="s">
        <v>95</v>
      </c>
      <c r="G2" s="653" t="s">
        <v>4</v>
      </c>
      <c r="H2" s="647" t="s">
        <v>120</v>
      </c>
      <c r="I2" s="647"/>
      <c r="J2" s="647"/>
      <c r="K2" s="647"/>
      <c r="L2" s="647" t="s">
        <v>73</v>
      </c>
      <c r="M2" s="647"/>
      <c r="N2" s="647"/>
      <c r="O2" s="647"/>
      <c r="P2" s="647"/>
      <c r="Q2" s="647"/>
      <c r="R2" s="648" t="s">
        <v>96</v>
      </c>
      <c r="S2" s="648" t="s">
        <v>97</v>
      </c>
      <c r="T2" s="651" t="s">
        <v>98</v>
      </c>
      <c r="U2" s="651"/>
      <c r="V2" s="651" t="s">
        <v>99</v>
      </c>
      <c r="W2" s="651"/>
      <c r="X2" s="640" t="s">
        <v>100</v>
      </c>
      <c r="Y2" s="643" t="s">
        <v>12</v>
      </c>
    </row>
    <row r="3" spans="1:25" ht="36.75" customHeight="1" x14ac:dyDescent="0.2">
      <c r="A3" s="657"/>
      <c r="B3" s="660"/>
      <c r="C3" s="671"/>
      <c r="D3" s="666"/>
      <c r="E3" s="654"/>
      <c r="F3" s="654"/>
      <c r="G3" s="654"/>
      <c r="H3" s="668" t="s">
        <v>101</v>
      </c>
      <c r="I3" s="668"/>
      <c r="J3" s="668"/>
      <c r="K3" s="668"/>
      <c r="L3" s="668" t="s">
        <v>101</v>
      </c>
      <c r="M3" s="668"/>
      <c r="N3" s="668"/>
      <c r="O3" s="668"/>
      <c r="P3" s="668"/>
      <c r="Q3" s="668"/>
      <c r="R3" s="649"/>
      <c r="S3" s="649"/>
      <c r="T3" s="652"/>
      <c r="U3" s="652"/>
      <c r="V3" s="652"/>
      <c r="W3" s="652"/>
      <c r="X3" s="641"/>
      <c r="Y3" s="644"/>
    </row>
    <row r="4" spans="1:25" ht="72" customHeight="1" thickBot="1" x14ac:dyDescent="0.25">
      <c r="A4" s="658"/>
      <c r="B4" s="661"/>
      <c r="C4" s="672"/>
      <c r="D4" s="667"/>
      <c r="E4" s="655"/>
      <c r="F4" s="655"/>
      <c r="G4" s="655"/>
      <c r="H4" s="557" t="s">
        <v>102</v>
      </c>
      <c r="I4" s="557" t="s">
        <v>103</v>
      </c>
      <c r="J4" s="557" t="s">
        <v>104</v>
      </c>
      <c r="K4" s="557" t="s">
        <v>73</v>
      </c>
      <c r="L4" s="557" t="s">
        <v>102</v>
      </c>
      <c r="M4" s="557" t="s">
        <v>103</v>
      </c>
      <c r="N4" s="557" t="s">
        <v>104</v>
      </c>
      <c r="O4" s="557" t="s">
        <v>73</v>
      </c>
      <c r="P4" s="402" t="s">
        <v>105</v>
      </c>
      <c r="Q4" s="402" t="s">
        <v>106</v>
      </c>
      <c r="R4" s="650"/>
      <c r="S4" s="650"/>
      <c r="T4" s="403" t="s">
        <v>107</v>
      </c>
      <c r="U4" s="403" t="s">
        <v>108</v>
      </c>
      <c r="V4" s="403" t="s">
        <v>109</v>
      </c>
      <c r="W4" s="403" t="s">
        <v>18</v>
      </c>
      <c r="X4" s="642"/>
      <c r="Y4" s="645"/>
    </row>
    <row r="5" spans="1:25" ht="20.25" customHeight="1" thickBot="1" x14ac:dyDescent="0.25">
      <c r="A5" s="514">
        <v>1</v>
      </c>
      <c r="B5" s="515">
        <v>2</v>
      </c>
      <c r="C5" s="516">
        <v>3</v>
      </c>
      <c r="D5" s="516">
        <v>4</v>
      </c>
      <c r="E5" s="516">
        <v>5</v>
      </c>
      <c r="F5" s="517">
        <v>6</v>
      </c>
      <c r="G5" s="516">
        <v>7</v>
      </c>
      <c r="H5" s="517">
        <v>8</v>
      </c>
      <c r="I5" s="516">
        <v>9</v>
      </c>
      <c r="J5" s="515">
        <v>10</v>
      </c>
      <c r="K5" s="516">
        <v>11</v>
      </c>
      <c r="L5" s="515">
        <v>12</v>
      </c>
      <c r="M5" s="516">
        <v>13</v>
      </c>
      <c r="N5" s="516">
        <v>14</v>
      </c>
      <c r="O5" s="516">
        <v>15</v>
      </c>
      <c r="P5" s="518">
        <v>16</v>
      </c>
      <c r="Q5" s="519">
        <v>17</v>
      </c>
      <c r="R5" s="515">
        <v>18</v>
      </c>
      <c r="S5" s="516">
        <v>19</v>
      </c>
      <c r="T5" s="516">
        <v>20</v>
      </c>
      <c r="U5" s="516">
        <v>21</v>
      </c>
      <c r="V5" s="517">
        <v>22</v>
      </c>
      <c r="W5" s="516">
        <v>23</v>
      </c>
      <c r="X5" s="520">
        <v>24</v>
      </c>
      <c r="Y5" s="521">
        <v>25</v>
      </c>
    </row>
    <row r="6" spans="1:25" ht="16.5" thickBot="1" x14ac:dyDescent="0.25">
      <c r="A6" s="405"/>
      <c r="B6" s="406"/>
      <c r="C6" s="500" t="s">
        <v>121</v>
      </c>
      <c r="D6" s="407"/>
      <c r="E6" s="408"/>
      <c r="F6" s="408"/>
      <c r="G6" s="408"/>
      <c r="H6" s="409"/>
      <c r="I6" s="409"/>
      <c r="J6" s="409"/>
      <c r="K6" s="409"/>
      <c r="L6" s="409"/>
      <c r="M6" s="409"/>
      <c r="N6" s="409"/>
      <c r="O6" s="409"/>
      <c r="P6" s="410"/>
      <c r="Q6" s="410"/>
      <c r="R6" s="411"/>
      <c r="S6" s="411"/>
      <c r="T6" s="412"/>
      <c r="U6" s="412"/>
      <c r="V6" s="412"/>
      <c r="W6" s="412"/>
      <c r="X6" s="413"/>
      <c r="Y6" s="414"/>
    </row>
    <row r="7" spans="1:25" ht="97.5" customHeight="1" x14ac:dyDescent="0.2">
      <c r="A7" s="393"/>
      <c r="B7" s="204"/>
      <c r="C7" s="404" t="s">
        <v>122</v>
      </c>
      <c r="D7" s="394"/>
      <c r="E7" s="395"/>
      <c r="F7" s="395"/>
      <c r="G7" s="395"/>
      <c r="H7" s="396"/>
      <c r="I7" s="396"/>
      <c r="J7" s="396"/>
      <c r="K7" s="396"/>
      <c r="L7" s="396"/>
      <c r="M7" s="396"/>
      <c r="N7" s="396"/>
      <c r="O7" s="396"/>
      <c r="P7" s="397"/>
      <c r="Q7" s="397"/>
      <c r="R7" s="398"/>
      <c r="S7" s="398"/>
      <c r="T7" s="399"/>
      <c r="U7" s="399"/>
      <c r="V7" s="399"/>
      <c r="W7" s="399"/>
      <c r="X7" s="400"/>
      <c r="Y7" s="401"/>
    </row>
    <row r="8" spans="1:25" s="22" customFormat="1" x14ac:dyDescent="0.2">
      <c r="A8" s="558"/>
      <c r="B8" s="307"/>
      <c r="C8" s="75" t="s">
        <v>32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8"/>
      <c r="Q8" s="308"/>
      <c r="R8" s="307"/>
      <c r="S8" s="307"/>
      <c r="T8" s="307"/>
      <c r="U8" s="307"/>
      <c r="V8" s="307"/>
      <c r="W8" s="307"/>
      <c r="X8" s="307"/>
      <c r="Y8" s="370"/>
    </row>
    <row r="9" spans="1:25" s="23" customFormat="1" x14ac:dyDescent="0.2">
      <c r="A9" s="371"/>
      <c r="B9" s="309"/>
      <c r="C9" s="310" t="s">
        <v>30</v>
      </c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11"/>
      <c r="Q9" s="311"/>
      <c r="R9" s="309"/>
      <c r="S9" s="309"/>
      <c r="T9" s="309"/>
      <c r="U9" s="309"/>
      <c r="V9" s="309"/>
      <c r="W9" s="309"/>
      <c r="X9" s="309"/>
      <c r="Y9" s="372"/>
    </row>
    <row r="10" spans="1:25" s="23" customFormat="1" ht="31.5" customHeight="1" x14ac:dyDescent="0.25">
      <c r="A10" s="373"/>
      <c r="B10" s="213"/>
      <c r="C10" s="26" t="s">
        <v>123</v>
      </c>
      <c r="D10" s="213"/>
      <c r="E10" s="213"/>
      <c r="F10" s="213"/>
      <c r="G10" s="213"/>
      <c r="H10" s="312"/>
      <c r="I10" s="312"/>
      <c r="J10" s="312"/>
      <c r="K10" s="312"/>
      <c r="L10" s="216"/>
      <c r="M10" s="216"/>
      <c r="N10" s="216"/>
      <c r="O10" s="216"/>
      <c r="P10" s="233"/>
      <c r="Q10" s="233"/>
      <c r="R10" s="213"/>
      <c r="S10" s="313"/>
      <c r="T10" s="213"/>
      <c r="U10" s="213"/>
      <c r="V10" s="314"/>
      <c r="W10" s="314"/>
      <c r="X10" s="315"/>
      <c r="Y10" s="374"/>
    </row>
    <row r="11" spans="1:25" s="23" customFormat="1" x14ac:dyDescent="0.25">
      <c r="A11" s="373"/>
      <c r="B11" s="213"/>
      <c r="C11" s="24" t="s">
        <v>124</v>
      </c>
      <c r="D11" s="213"/>
      <c r="E11" s="213"/>
      <c r="F11" s="213"/>
      <c r="G11" s="213"/>
      <c r="H11" s="312"/>
      <c r="I11" s="312"/>
      <c r="J11" s="312"/>
      <c r="K11" s="312"/>
      <c r="L11" s="216"/>
      <c r="M11" s="216"/>
      <c r="N11" s="216"/>
      <c r="O11" s="216"/>
      <c r="P11" s="233"/>
      <c r="Q11" s="233"/>
      <c r="R11" s="213"/>
      <c r="S11" s="313"/>
      <c r="T11" s="213"/>
      <c r="U11" s="213"/>
      <c r="V11" s="314"/>
      <c r="W11" s="314"/>
      <c r="X11" s="315"/>
      <c r="Y11" s="374"/>
    </row>
    <row r="12" spans="1:25" s="23" customFormat="1" x14ac:dyDescent="0.25">
      <c r="A12" s="373" t="s">
        <v>38</v>
      </c>
      <c r="B12" s="316" t="s">
        <v>84</v>
      </c>
      <c r="C12" s="317" t="s">
        <v>85</v>
      </c>
      <c r="D12" s="210" t="s">
        <v>58</v>
      </c>
      <c r="E12" s="208" t="s">
        <v>38</v>
      </c>
      <c r="F12" s="318" t="s">
        <v>67</v>
      </c>
      <c r="G12" s="318" t="s">
        <v>72</v>
      </c>
      <c r="H12" s="319">
        <v>1000</v>
      </c>
      <c r="I12" s="319"/>
      <c r="J12" s="319"/>
      <c r="K12" s="320">
        <f>SUM(H12:J12)</f>
        <v>1000</v>
      </c>
      <c r="L12" s="216">
        <f>SUM(H12)</f>
        <v>1000</v>
      </c>
      <c r="M12" s="216"/>
      <c r="N12" s="216"/>
      <c r="O12" s="216">
        <f>SUM(K12)</f>
        <v>1000</v>
      </c>
      <c r="P12" s="321">
        <f>(O12*V12/1000)/W12</f>
        <v>10</v>
      </c>
      <c r="Q12" s="321">
        <f>O12*X12/1000</f>
        <v>10</v>
      </c>
      <c r="R12" s="213"/>
      <c r="S12" s="317" t="s">
        <v>86</v>
      </c>
      <c r="T12" s="317"/>
      <c r="U12" s="319"/>
      <c r="V12" s="319">
        <v>10</v>
      </c>
      <c r="W12" s="319">
        <v>1</v>
      </c>
      <c r="X12" s="322">
        <v>10</v>
      </c>
      <c r="Y12" s="374"/>
    </row>
    <row r="13" spans="1:25" s="23" customFormat="1" x14ac:dyDescent="0.25">
      <c r="A13" s="373" t="s">
        <v>55</v>
      </c>
      <c r="B13" s="316" t="s">
        <v>84</v>
      </c>
      <c r="C13" s="317" t="s">
        <v>85</v>
      </c>
      <c r="D13" s="210" t="s">
        <v>58</v>
      </c>
      <c r="E13" s="216">
        <v>2</v>
      </c>
      <c r="F13" s="213">
        <v>78</v>
      </c>
      <c r="G13" s="318" t="s">
        <v>72</v>
      </c>
      <c r="H13" s="319">
        <v>600</v>
      </c>
      <c r="I13" s="319"/>
      <c r="J13" s="319"/>
      <c r="K13" s="320">
        <f>SUM(H13:J13)</f>
        <v>600</v>
      </c>
      <c r="L13" s="216">
        <f t="shared" ref="L13:L14" si="0">SUM(H13)</f>
        <v>600</v>
      </c>
      <c r="M13" s="216"/>
      <c r="N13" s="216"/>
      <c r="O13" s="216">
        <f t="shared" ref="O13:O14" si="1">SUM(K13)</f>
        <v>600</v>
      </c>
      <c r="P13" s="321">
        <f t="shared" ref="P13:P14" si="2">(O13*V13/1000)/W13</f>
        <v>6</v>
      </c>
      <c r="Q13" s="321">
        <f t="shared" ref="Q13:Q14" si="3">O13*X13/1000</f>
        <v>6</v>
      </c>
      <c r="R13" s="213"/>
      <c r="S13" s="317" t="s">
        <v>86</v>
      </c>
      <c r="T13" s="317"/>
      <c r="U13" s="319"/>
      <c r="V13" s="319">
        <v>10</v>
      </c>
      <c r="W13" s="319">
        <v>1</v>
      </c>
      <c r="X13" s="322">
        <v>10</v>
      </c>
      <c r="Y13" s="374"/>
    </row>
    <row r="14" spans="1:25" s="23" customFormat="1" x14ac:dyDescent="0.25">
      <c r="A14" s="373" t="s">
        <v>56</v>
      </c>
      <c r="B14" s="316" t="s">
        <v>84</v>
      </c>
      <c r="C14" s="317" t="s">
        <v>87</v>
      </c>
      <c r="D14" s="210" t="s">
        <v>58</v>
      </c>
      <c r="E14" s="216">
        <v>1</v>
      </c>
      <c r="F14" s="213">
        <v>80</v>
      </c>
      <c r="G14" s="318" t="s">
        <v>72</v>
      </c>
      <c r="H14" s="319">
        <v>600</v>
      </c>
      <c r="I14" s="319"/>
      <c r="J14" s="319"/>
      <c r="K14" s="320">
        <f>SUM(H14:J14)</f>
        <v>600</v>
      </c>
      <c r="L14" s="216">
        <f t="shared" si="0"/>
        <v>600</v>
      </c>
      <c r="M14" s="216"/>
      <c r="N14" s="216"/>
      <c r="O14" s="216">
        <f t="shared" si="1"/>
        <v>600</v>
      </c>
      <c r="P14" s="321">
        <f t="shared" si="2"/>
        <v>6</v>
      </c>
      <c r="Q14" s="321">
        <f t="shared" si="3"/>
        <v>6</v>
      </c>
      <c r="R14" s="213"/>
      <c r="S14" s="317" t="s">
        <v>86</v>
      </c>
      <c r="T14" s="317"/>
      <c r="U14" s="319"/>
      <c r="V14" s="319">
        <v>10</v>
      </c>
      <c r="W14" s="319">
        <v>1</v>
      </c>
      <c r="X14" s="322">
        <v>10</v>
      </c>
      <c r="Y14" s="374"/>
    </row>
    <row r="15" spans="1:25" s="23" customFormat="1" x14ac:dyDescent="0.25">
      <c r="A15" s="373"/>
      <c r="B15" s="213"/>
      <c r="C15" s="25" t="s">
        <v>29</v>
      </c>
      <c r="D15" s="323"/>
      <c r="E15" s="216"/>
      <c r="F15" s="213"/>
      <c r="G15" s="318"/>
      <c r="H15" s="25">
        <f>SUM(H12:H14)</f>
        <v>2200</v>
      </c>
      <c r="I15" s="324"/>
      <c r="J15" s="25">
        <f>SUM(J12:J14)</f>
        <v>0</v>
      </c>
      <c r="K15" s="25">
        <f>SUM(K12:K14)</f>
        <v>2200</v>
      </c>
      <c r="L15" s="227">
        <f>SUM(L12:L14)</f>
        <v>2200</v>
      </c>
      <c r="M15" s="227"/>
      <c r="N15" s="227"/>
      <c r="O15" s="227">
        <f>SUM(O12:O14)</f>
        <v>2200</v>
      </c>
      <c r="P15" s="325">
        <f>SUM(P12:P14)</f>
        <v>22</v>
      </c>
      <c r="Q15" s="325">
        <f>SUM(Q12:Q14)</f>
        <v>22</v>
      </c>
      <c r="R15" s="213"/>
      <c r="S15" s="213"/>
      <c r="T15" s="213"/>
      <c r="U15" s="326"/>
      <c r="V15" s="319"/>
      <c r="W15" s="319"/>
      <c r="X15" s="322"/>
      <c r="Y15" s="374"/>
    </row>
    <row r="16" spans="1:25" s="23" customFormat="1" x14ac:dyDescent="0.25">
      <c r="A16" s="373"/>
      <c r="B16" s="213"/>
      <c r="C16" s="26" t="s">
        <v>136</v>
      </c>
      <c r="D16" s="323"/>
      <c r="E16" s="216"/>
      <c r="F16" s="213"/>
      <c r="G16" s="318"/>
      <c r="H16" s="25"/>
      <c r="I16" s="324"/>
      <c r="J16" s="25"/>
      <c r="K16" s="25"/>
      <c r="L16" s="227"/>
      <c r="M16" s="227"/>
      <c r="N16" s="227"/>
      <c r="O16" s="227"/>
      <c r="P16" s="325"/>
      <c r="Q16" s="325"/>
      <c r="R16" s="213"/>
      <c r="S16" s="213"/>
      <c r="T16" s="213"/>
      <c r="U16" s="326"/>
      <c r="V16" s="319"/>
      <c r="W16" s="319"/>
      <c r="X16" s="322"/>
      <c r="Y16" s="374"/>
    </row>
    <row r="17" spans="1:25" s="23" customFormat="1" x14ac:dyDescent="0.25">
      <c r="A17" s="373"/>
      <c r="B17" s="327"/>
      <c r="C17" s="24" t="s">
        <v>125</v>
      </c>
      <c r="D17" s="323"/>
      <c r="E17" s="216"/>
      <c r="F17" s="213"/>
      <c r="G17" s="213"/>
      <c r="H17" s="328"/>
      <c r="I17" s="312"/>
      <c r="J17" s="213"/>
      <c r="K17" s="213"/>
      <c r="L17" s="216"/>
      <c r="M17" s="216"/>
      <c r="N17" s="216"/>
      <c r="O17" s="216"/>
      <c r="P17" s="321"/>
      <c r="Q17" s="321"/>
      <c r="R17" s="213"/>
      <c r="S17" s="213"/>
      <c r="T17" s="213"/>
      <c r="U17" s="326"/>
      <c r="V17" s="326"/>
      <c r="W17" s="326"/>
      <c r="X17" s="326"/>
      <c r="Y17" s="374"/>
    </row>
    <row r="18" spans="1:25" s="23" customFormat="1" x14ac:dyDescent="0.25">
      <c r="A18" s="373" t="s">
        <v>38</v>
      </c>
      <c r="B18" s="316" t="s">
        <v>88</v>
      </c>
      <c r="C18" s="317" t="s">
        <v>89</v>
      </c>
      <c r="D18" s="329" t="s">
        <v>28</v>
      </c>
      <c r="E18" s="330">
        <v>1</v>
      </c>
      <c r="F18" s="330">
        <v>78</v>
      </c>
      <c r="G18" s="331">
        <v>0</v>
      </c>
      <c r="H18" s="319">
        <v>3</v>
      </c>
      <c r="I18" s="319"/>
      <c r="J18" s="319"/>
      <c r="K18" s="320">
        <f>SUM(H18:J18)</f>
        <v>3</v>
      </c>
      <c r="L18" s="216">
        <f t="shared" ref="L18:L20" si="4">SUM(H18)</f>
        <v>3</v>
      </c>
      <c r="M18" s="216"/>
      <c r="N18" s="216"/>
      <c r="O18" s="216">
        <f t="shared" ref="O18:O20" si="5">SUM(K18)</f>
        <v>3</v>
      </c>
      <c r="P18" s="321">
        <f t="shared" ref="P18:P20" si="6">(O18*V18/1000)/W18</f>
        <v>6.9000000000000006E-2</v>
      </c>
      <c r="Q18" s="321">
        <f t="shared" ref="Q18:Q20" si="7">O18*X18/1000</f>
        <v>4.4999999999999998E-2</v>
      </c>
      <c r="R18" s="332" t="s">
        <v>34</v>
      </c>
      <c r="S18" s="317"/>
      <c r="T18" s="317"/>
      <c r="U18" s="319"/>
      <c r="V18" s="319">
        <v>23</v>
      </c>
      <c r="W18" s="319">
        <v>1</v>
      </c>
      <c r="X18" s="322">
        <v>15</v>
      </c>
      <c r="Y18" s="374"/>
    </row>
    <row r="19" spans="1:25" s="23" customFormat="1" x14ac:dyDescent="0.25">
      <c r="A19" s="373" t="s">
        <v>55</v>
      </c>
      <c r="B19" s="316" t="s">
        <v>88</v>
      </c>
      <c r="C19" s="317" t="s">
        <v>89</v>
      </c>
      <c r="D19" s="329" t="s">
        <v>28</v>
      </c>
      <c r="E19" s="330">
        <v>3</v>
      </c>
      <c r="F19" s="330">
        <v>78</v>
      </c>
      <c r="G19" s="331">
        <v>0</v>
      </c>
      <c r="H19" s="319">
        <v>5</v>
      </c>
      <c r="I19" s="319"/>
      <c r="J19" s="319"/>
      <c r="K19" s="320">
        <f>SUM(H19:J19)</f>
        <v>5</v>
      </c>
      <c r="L19" s="216">
        <f t="shared" si="4"/>
        <v>5</v>
      </c>
      <c r="M19" s="216"/>
      <c r="N19" s="216"/>
      <c r="O19" s="216">
        <f t="shared" si="5"/>
        <v>5</v>
      </c>
      <c r="P19" s="321">
        <f t="shared" si="6"/>
        <v>0.115</v>
      </c>
      <c r="Q19" s="321">
        <f t="shared" si="7"/>
        <v>7.4999999999999997E-2</v>
      </c>
      <c r="R19" s="332" t="s">
        <v>34</v>
      </c>
      <c r="S19" s="317"/>
      <c r="T19" s="317"/>
      <c r="U19" s="319"/>
      <c r="V19" s="319">
        <v>23</v>
      </c>
      <c r="W19" s="319">
        <v>1</v>
      </c>
      <c r="X19" s="322">
        <v>15</v>
      </c>
      <c r="Y19" s="374"/>
    </row>
    <row r="20" spans="1:25" s="23" customFormat="1" x14ac:dyDescent="0.25">
      <c r="A20" s="373" t="s">
        <v>56</v>
      </c>
      <c r="B20" s="316" t="s">
        <v>88</v>
      </c>
      <c r="C20" s="317" t="s">
        <v>89</v>
      </c>
      <c r="D20" s="329" t="s">
        <v>28</v>
      </c>
      <c r="E20" s="330">
        <v>1</v>
      </c>
      <c r="F20" s="330">
        <v>80</v>
      </c>
      <c r="G20" s="331">
        <v>0</v>
      </c>
      <c r="H20" s="319">
        <v>1</v>
      </c>
      <c r="I20" s="319"/>
      <c r="J20" s="319"/>
      <c r="K20" s="320">
        <f>SUM(H20:J20)</f>
        <v>1</v>
      </c>
      <c r="L20" s="216">
        <f t="shared" si="4"/>
        <v>1</v>
      </c>
      <c r="M20" s="216"/>
      <c r="N20" s="216"/>
      <c r="O20" s="216">
        <f t="shared" si="5"/>
        <v>1</v>
      </c>
      <c r="P20" s="321">
        <f t="shared" si="6"/>
        <v>2.3E-2</v>
      </c>
      <c r="Q20" s="321">
        <f t="shared" si="7"/>
        <v>1.4999999999999999E-2</v>
      </c>
      <c r="R20" s="332" t="s">
        <v>34</v>
      </c>
      <c r="S20" s="317"/>
      <c r="T20" s="317"/>
      <c r="U20" s="319"/>
      <c r="V20" s="319">
        <v>23</v>
      </c>
      <c r="W20" s="319">
        <v>1</v>
      </c>
      <c r="X20" s="322">
        <v>15</v>
      </c>
      <c r="Y20" s="374"/>
    </row>
    <row r="21" spans="1:25" s="23" customFormat="1" x14ac:dyDescent="0.25">
      <c r="A21" s="373"/>
      <c r="B21" s="213"/>
      <c r="C21" s="25" t="s">
        <v>29</v>
      </c>
      <c r="D21" s="323"/>
      <c r="E21" s="216"/>
      <c r="F21" s="213"/>
      <c r="G21" s="318"/>
      <c r="H21" s="25">
        <f>SUM(H17:H20)</f>
        <v>9</v>
      </c>
      <c r="I21" s="324"/>
      <c r="J21" s="25">
        <f>SUM(J17:J20)</f>
        <v>0</v>
      </c>
      <c r="K21" s="25">
        <f>SUM(K17:K20)</f>
        <v>9</v>
      </c>
      <c r="L21" s="227">
        <f>SUM(L17:L20)</f>
        <v>9</v>
      </c>
      <c r="M21" s="227"/>
      <c r="N21" s="227"/>
      <c r="O21" s="227">
        <f>SUM(O17:O20)</f>
        <v>9</v>
      </c>
      <c r="P21" s="325">
        <f>SUM(P17:P20)</f>
        <v>0.20699999999999999</v>
      </c>
      <c r="Q21" s="325">
        <f>SUM(Q17:Q20)</f>
        <v>0.13500000000000001</v>
      </c>
      <c r="R21" s="213"/>
      <c r="S21" s="213"/>
      <c r="T21" s="213"/>
      <c r="U21" s="326"/>
      <c r="V21" s="319"/>
      <c r="W21" s="319"/>
      <c r="X21" s="322"/>
      <c r="Y21" s="374"/>
    </row>
    <row r="22" spans="1:25" s="23" customFormat="1" x14ac:dyDescent="0.25">
      <c r="A22" s="373"/>
      <c r="B22" s="213"/>
      <c r="C22" s="26" t="s">
        <v>136</v>
      </c>
      <c r="D22" s="323"/>
      <c r="E22" s="216"/>
      <c r="F22" s="213"/>
      <c r="G22" s="318"/>
      <c r="H22" s="25"/>
      <c r="I22" s="324"/>
      <c r="J22" s="25"/>
      <c r="K22" s="25"/>
      <c r="L22" s="227"/>
      <c r="M22" s="227"/>
      <c r="N22" s="227"/>
      <c r="O22" s="227"/>
      <c r="P22" s="325"/>
      <c r="Q22" s="325"/>
      <c r="R22" s="213"/>
      <c r="S22" s="213"/>
      <c r="T22" s="213"/>
      <c r="U22" s="326"/>
      <c r="V22" s="319"/>
      <c r="W22" s="319"/>
      <c r="X22" s="322"/>
      <c r="Y22" s="374"/>
    </row>
    <row r="23" spans="1:25" s="23" customFormat="1" x14ac:dyDescent="0.25">
      <c r="A23" s="373"/>
      <c r="B23" s="213"/>
      <c r="C23" s="24" t="s">
        <v>126</v>
      </c>
      <c r="D23" s="323"/>
      <c r="E23" s="216"/>
      <c r="F23" s="213"/>
      <c r="G23" s="318"/>
      <c r="H23" s="25"/>
      <c r="I23" s="324"/>
      <c r="J23" s="25"/>
      <c r="K23" s="25"/>
      <c r="L23" s="227"/>
      <c r="M23" s="227"/>
      <c r="N23" s="227"/>
      <c r="O23" s="227"/>
      <c r="P23" s="325"/>
      <c r="Q23" s="325"/>
      <c r="R23" s="213"/>
      <c r="S23" s="213"/>
      <c r="T23" s="213"/>
      <c r="U23" s="326"/>
      <c r="V23" s="319"/>
      <c r="W23" s="319"/>
      <c r="X23" s="322"/>
      <c r="Y23" s="374"/>
    </row>
    <row r="24" spans="1:25" s="23" customFormat="1" x14ac:dyDescent="0.25">
      <c r="A24" s="373" t="s">
        <v>38</v>
      </c>
      <c r="B24" s="316" t="s">
        <v>75</v>
      </c>
      <c r="C24" s="317" t="s">
        <v>76</v>
      </c>
      <c r="D24" s="329" t="s">
        <v>28</v>
      </c>
      <c r="E24" s="332">
        <v>7</v>
      </c>
      <c r="F24" s="332">
        <v>44</v>
      </c>
      <c r="G24" s="332" t="s">
        <v>50</v>
      </c>
      <c r="H24" s="319">
        <v>175</v>
      </c>
      <c r="I24" s="319"/>
      <c r="J24" s="319"/>
      <c r="K24" s="320">
        <f>SUM(H24:J24)</f>
        <v>175</v>
      </c>
      <c r="L24" s="216">
        <f t="shared" ref="L24:L34" si="8">SUM(H24)</f>
        <v>175</v>
      </c>
      <c r="M24" s="216"/>
      <c r="N24" s="216"/>
      <c r="O24" s="216">
        <f t="shared" ref="O24:O34" si="9">SUM(K24)</f>
        <v>175</v>
      </c>
      <c r="P24" s="333">
        <f>(O24*V24/1000)/W24</f>
        <v>3.5874999999999999</v>
      </c>
      <c r="Q24" s="333">
        <f t="shared" ref="Q24:Q34" si="10">O24*X24/1000</f>
        <v>2.3450000000000002</v>
      </c>
      <c r="R24" s="330"/>
      <c r="S24" s="330"/>
      <c r="T24" s="317"/>
      <c r="U24" s="319"/>
      <c r="V24" s="319">
        <v>82</v>
      </c>
      <c r="W24" s="334">
        <v>4</v>
      </c>
      <c r="X24" s="322">
        <v>13.4</v>
      </c>
      <c r="Y24" s="374"/>
    </row>
    <row r="25" spans="1:25" s="23" customFormat="1" x14ac:dyDescent="0.25">
      <c r="A25" s="373" t="s">
        <v>55</v>
      </c>
      <c r="B25" s="316" t="s">
        <v>75</v>
      </c>
      <c r="C25" s="317" t="s">
        <v>76</v>
      </c>
      <c r="D25" s="329" t="s">
        <v>28</v>
      </c>
      <c r="E25" s="332">
        <v>8</v>
      </c>
      <c r="F25" s="332">
        <v>44</v>
      </c>
      <c r="G25" s="332" t="s">
        <v>50</v>
      </c>
      <c r="H25" s="335">
        <v>393</v>
      </c>
      <c r="I25" s="328">
        <v>4</v>
      </c>
      <c r="J25" s="335"/>
      <c r="K25" s="320">
        <f t="shared" ref="K25:K34" si="11">SUM(H25:J25)</f>
        <v>397</v>
      </c>
      <c r="L25" s="216">
        <f t="shared" si="8"/>
        <v>393</v>
      </c>
      <c r="M25" s="216">
        <v>4</v>
      </c>
      <c r="N25" s="216"/>
      <c r="O25" s="216">
        <f t="shared" si="9"/>
        <v>397</v>
      </c>
      <c r="P25" s="333">
        <f t="shared" ref="P25:P34" si="12">(O25*V25/1000)/W25</f>
        <v>8.1385000000000005</v>
      </c>
      <c r="Q25" s="333">
        <f t="shared" si="10"/>
        <v>5.3197999999999999</v>
      </c>
      <c r="R25" s="330"/>
      <c r="S25" s="330"/>
      <c r="T25" s="317"/>
      <c r="U25" s="319"/>
      <c r="V25" s="319">
        <v>82</v>
      </c>
      <c r="W25" s="334">
        <v>4</v>
      </c>
      <c r="X25" s="322">
        <v>13.4</v>
      </c>
      <c r="Y25" s="374"/>
    </row>
    <row r="26" spans="1:25" s="23" customFormat="1" x14ac:dyDescent="0.25">
      <c r="A26" s="373" t="s">
        <v>56</v>
      </c>
      <c r="B26" s="316" t="s">
        <v>75</v>
      </c>
      <c r="C26" s="317" t="s">
        <v>76</v>
      </c>
      <c r="D26" s="329" t="s">
        <v>28</v>
      </c>
      <c r="E26" s="330">
        <v>2</v>
      </c>
      <c r="F26" s="330">
        <v>56</v>
      </c>
      <c r="G26" s="330" t="s">
        <v>50</v>
      </c>
      <c r="H26" s="319">
        <v>1479</v>
      </c>
      <c r="I26" s="319">
        <v>11</v>
      </c>
      <c r="J26" s="319"/>
      <c r="K26" s="320">
        <f t="shared" si="11"/>
        <v>1490</v>
      </c>
      <c r="L26" s="216">
        <f t="shared" si="8"/>
        <v>1479</v>
      </c>
      <c r="M26" s="216">
        <v>11</v>
      </c>
      <c r="N26" s="216"/>
      <c r="O26" s="216">
        <f t="shared" si="9"/>
        <v>1490</v>
      </c>
      <c r="P26" s="333">
        <f t="shared" si="12"/>
        <v>30.545000000000002</v>
      </c>
      <c r="Q26" s="333">
        <f t="shared" si="10"/>
        <v>19.966000000000001</v>
      </c>
      <c r="R26" s="330"/>
      <c r="S26" s="330"/>
      <c r="T26" s="317"/>
      <c r="U26" s="319"/>
      <c r="V26" s="319">
        <v>82</v>
      </c>
      <c r="W26" s="334">
        <v>4</v>
      </c>
      <c r="X26" s="322">
        <v>13.4</v>
      </c>
      <c r="Y26" s="374"/>
    </row>
    <row r="27" spans="1:25" s="23" customFormat="1" x14ac:dyDescent="0.25">
      <c r="A27" s="373" t="s">
        <v>37</v>
      </c>
      <c r="B27" s="316" t="s">
        <v>75</v>
      </c>
      <c r="C27" s="317" t="s">
        <v>76</v>
      </c>
      <c r="D27" s="329" t="s">
        <v>28</v>
      </c>
      <c r="E27" s="330">
        <v>3</v>
      </c>
      <c r="F27" s="330">
        <v>56</v>
      </c>
      <c r="G27" s="330" t="s">
        <v>50</v>
      </c>
      <c r="H27" s="319">
        <v>4</v>
      </c>
      <c r="I27" s="319"/>
      <c r="J27" s="319"/>
      <c r="K27" s="320">
        <f t="shared" si="11"/>
        <v>4</v>
      </c>
      <c r="L27" s="216">
        <f t="shared" si="8"/>
        <v>4</v>
      </c>
      <c r="M27" s="216"/>
      <c r="N27" s="216"/>
      <c r="O27" s="216">
        <f t="shared" si="9"/>
        <v>4</v>
      </c>
      <c r="P27" s="333">
        <f t="shared" si="12"/>
        <v>8.2000000000000003E-2</v>
      </c>
      <c r="Q27" s="333">
        <f t="shared" si="10"/>
        <v>5.3600000000000002E-2</v>
      </c>
      <c r="R27" s="330"/>
      <c r="S27" s="330"/>
      <c r="T27" s="317"/>
      <c r="U27" s="319"/>
      <c r="V27" s="319">
        <v>82</v>
      </c>
      <c r="W27" s="334">
        <v>4</v>
      </c>
      <c r="X27" s="322">
        <v>13.4</v>
      </c>
      <c r="Y27" s="374"/>
    </row>
    <row r="28" spans="1:25" s="23" customFormat="1" x14ac:dyDescent="0.25">
      <c r="A28" s="373" t="s">
        <v>41</v>
      </c>
      <c r="B28" s="316" t="s">
        <v>75</v>
      </c>
      <c r="C28" s="317" t="s">
        <v>76</v>
      </c>
      <c r="D28" s="329" t="s">
        <v>28</v>
      </c>
      <c r="E28" s="330">
        <v>6</v>
      </c>
      <c r="F28" s="330">
        <v>56</v>
      </c>
      <c r="G28" s="330" t="s">
        <v>74</v>
      </c>
      <c r="H28" s="319">
        <v>2</v>
      </c>
      <c r="I28" s="319"/>
      <c r="J28" s="319"/>
      <c r="K28" s="320">
        <f t="shared" si="11"/>
        <v>2</v>
      </c>
      <c r="L28" s="216">
        <f t="shared" si="8"/>
        <v>2</v>
      </c>
      <c r="M28" s="216"/>
      <c r="N28" s="216"/>
      <c r="O28" s="216">
        <f t="shared" si="9"/>
        <v>2</v>
      </c>
      <c r="P28" s="333">
        <f t="shared" si="12"/>
        <v>4.1000000000000002E-2</v>
      </c>
      <c r="Q28" s="333">
        <f t="shared" si="10"/>
        <v>2.6800000000000001E-2</v>
      </c>
      <c r="R28" s="330"/>
      <c r="S28" s="330"/>
      <c r="T28" s="317"/>
      <c r="U28" s="319"/>
      <c r="V28" s="319">
        <v>82</v>
      </c>
      <c r="W28" s="334">
        <v>4</v>
      </c>
      <c r="X28" s="322">
        <v>13.4</v>
      </c>
      <c r="Y28" s="374"/>
    </row>
    <row r="29" spans="1:25" s="23" customFormat="1" x14ac:dyDescent="0.25">
      <c r="A29" s="373" t="s">
        <v>42</v>
      </c>
      <c r="B29" s="316" t="s">
        <v>75</v>
      </c>
      <c r="C29" s="317" t="s">
        <v>76</v>
      </c>
      <c r="D29" s="329" t="s">
        <v>28</v>
      </c>
      <c r="E29" s="330">
        <v>8</v>
      </c>
      <c r="F29" s="330">
        <v>56</v>
      </c>
      <c r="G29" s="330" t="s">
        <v>74</v>
      </c>
      <c r="H29" s="319">
        <v>342</v>
      </c>
      <c r="I29" s="319"/>
      <c r="J29" s="319"/>
      <c r="K29" s="320">
        <f t="shared" si="11"/>
        <v>342</v>
      </c>
      <c r="L29" s="216">
        <f t="shared" si="8"/>
        <v>342</v>
      </c>
      <c r="M29" s="216"/>
      <c r="N29" s="216"/>
      <c r="O29" s="216">
        <f t="shared" si="9"/>
        <v>342</v>
      </c>
      <c r="P29" s="333">
        <f t="shared" si="12"/>
        <v>7.0110000000000001</v>
      </c>
      <c r="Q29" s="333">
        <f t="shared" si="10"/>
        <v>4.5827999999999998</v>
      </c>
      <c r="R29" s="330"/>
      <c r="S29" s="330"/>
      <c r="T29" s="317"/>
      <c r="U29" s="319"/>
      <c r="V29" s="319">
        <v>82</v>
      </c>
      <c r="W29" s="334">
        <v>4</v>
      </c>
      <c r="X29" s="322">
        <v>13.4</v>
      </c>
      <c r="Y29" s="374"/>
    </row>
    <row r="30" spans="1:25" s="23" customFormat="1" x14ac:dyDescent="0.25">
      <c r="A30" s="373" t="s">
        <v>44</v>
      </c>
      <c r="B30" s="316" t="s">
        <v>75</v>
      </c>
      <c r="C30" s="317" t="s">
        <v>76</v>
      </c>
      <c r="D30" s="329" t="s">
        <v>28</v>
      </c>
      <c r="E30" s="332">
        <v>5</v>
      </c>
      <c r="F30" s="332">
        <v>57</v>
      </c>
      <c r="G30" s="332" t="s">
        <v>74</v>
      </c>
      <c r="H30" s="334">
        <v>386</v>
      </c>
      <c r="I30" s="334"/>
      <c r="J30" s="334"/>
      <c r="K30" s="320">
        <f t="shared" si="11"/>
        <v>386</v>
      </c>
      <c r="L30" s="216">
        <f t="shared" si="8"/>
        <v>386</v>
      </c>
      <c r="M30" s="216"/>
      <c r="N30" s="216"/>
      <c r="O30" s="216">
        <f t="shared" si="9"/>
        <v>386</v>
      </c>
      <c r="P30" s="333">
        <f t="shared" si="12"/>
        <v>7.9130000000000003</v>
      </c>
      <c r="Q30" s="333">
        <f t="shared" si="10"/>
        <v>5.1724000000000006</v>
      </c>
      <c r="R30" s="330"/>
      <c r="S30" s="330"/>
      <c r="T30" s="317"/>
      <c r="U30" s="319"/>
      <c r="V30" s="319">
        <v>82</v>
      </c>
      <c r="W30" s="334">
        <v>4</v>
      </c>
      <c r="X30" s="322">
        <v>13.4</v>
      </c>
      <c r="Y30" s="374"/>
    </row>
    <row r="31" spans="1:25" s="23" customFormat="1" x14ac:dyDescent="0.25">
      <c r="A31" s="373" t="s">
        <v>53</v>
      </c>
      <c r="B31" s="316" t="s">
        <v>75</v>
      </c>
      <c r="C31" s="317" t="s">
        <v>77</v>
      </c>
      <c r="D31" s="329" t="s">
        <v>28</v>
      </c>
      <c r="E31" s="330">
        <v>1</v>
      </c>
      <c r="F31" s="330">
        <v>58</v>
      </c>
      <c r="G31" s="330" t="s">
        <v>74</v>
      </c>
      <c r="H31" s="319">
        <v>80</v>
      </c>
      <c r="I31" s="319"/>
      <c r="J31" s="319"/>
      <c r="K31" s="320">
        <f t="shared" si="11"/>
        <v>80</v>
      </c>
      <c r="L31" s="216">
        <f t="shared" si="8"/>
        <v>80</v>
      </c>
      <c r="M31" s="216"/>
      <c r="N31" s="216"/>
      <c r="O31" s="216">
        <f t="shared" si="9"/>
        <v>80</v>
      </c>
      <c r="P31" s="333">
        <f t="shared" si="12"/>
        <v>1.64</v>
      </c>
      <c r="Q31" s="333">
        <f t="shared" si="10"/>
        <v>1.0720000000000001</v>
      </c>
      <c r="R31" s="330"/>
      <c r="S31" s="330"/>
      <c r="T31" s="317"/>
      <c r="U31" s="319"/>
      <c r="V31" s="319">
        <v>82</v>
      </c>
      <c r="W31" s="334">
        <v>4</v>
      </c>
      <c r="X31" s="322">
        <v>13.4</v>
      </c>
      <c r="Y31" s="374"/>
    </row>
    <row r="32" spans="1:25" s="23" customFormat="1" x14ac:dyDescent="0.25">
      <c r="A32" s="373" t="s">
        <v>54</v>
      </c>
      <c r="B32" s="316" t="s">
        <v>75</v>
      </c>
      <c r="C32" s="317" t="s">
        <v>76</v>
      </c>
      <c r="D32" s="329" t="s">
        <v>28</v>
      </c>
      <c r="E32" s="332">
        <v>3</v>
      </c>
      <c r="F32" s="332">
        <v>58</v>
      </c>
      <c r="G32" s="332">
        <v>375</v>
      </c>
      <c r="H32" s="334">
        <v>281</v>
      </c>
      <c r="I32" s="334"/>
      <c r="J32" s="334"/>
      <c r="K32" s="320">
        <f t="shared" si="11"/>
        <v>281</v>
      </c>
      <c r="L32" s="216">
        <f t="shared" si="8"/>
        <v>281</v>
      </c>
      <c r="M32" s="216"/>
      <c r="N32" s="216"/>
      <c r="O32" s="216">
        <f t="shared" si="9"/>
        <v>281</v>
      </c>
      <c r="P32" s="333">
        <f t="shared" si="12"/>
        <v>5.7605000000000004</v>
      </c>
      <c r="Q32" s="333">
        <f t="shared" si="10"/>
        <v>3.7654000000000001</v>
      </c>
      <c r="R32" s="330"/>
      <c r="S32" s="330"/>
      <c r="T32" s="317"/>
      <c r="U32" s="319"/>
      <c r="V32" s="319">
        <v>82</v>
      </c>
      <c r="W32" s="334">
        <v>4</v>
      </c>
      <c r="X32" s="322">
        <v>13.4</v>
      </c>
      <c r="Y32" s="374"/>
    </row>
    <row r="33" spans="1:25" s="23" customFormat="1" x14ac:dyDescent="0.25">
      <c r="A33" s="373" t="s">
        <v>36</v>
      </c>
      <c r="B33" s="316" t="s">
        <v>75</v>
      </c>
      <c r="C33" s="317" t="s">
        <v>76</v>
      </c>
      <c r="D33" s="329" t="s">
        <v>28</v>
      </c>
      <c r="E33" s="332">
        <v>2</v>
      </c>
      <c r="F33" s="332">
        <v>59</v>
      </c>
      <c r="G33" s="332" t="s">
        <v>74</v>
      </c>
      <c r="H33" s="335">
        <v>431</v>
      </c>
      <c r="I33" s="328"/>
      <c r="J33" s="335"/>
      <c r="K33" s="320">
        <f t="shared" si="11"/>
        <v>431</v>
      </c>
      <c r="L33" s="216">
        <f t="shared" si="8"/>
        <v>431</v>
      </c>
      <c r="M33" s="216"/>
      <c r="N33" s="216"/>
      <c r="O33" s="216">
        <f t="shared" si="9"/>
        <v>431</v>
      </c>
      <c r="P33" s="333">
        <f t="shared" si="12"/>
        <v>8.8354999999999997</v>
      </c>
      <c r="Q33" s="333">
        <f t="shared" si="10"/>
        <v>5.7754000000000003</v>
      </c>
      <c r="R33" s="330"/>
      <c r="S33" s="330"/>
      <c r="T33" s="317"/>
      <c r="U33" s="319"/>
      <c r="V33" s="319">
        <v>82</v>
      </c>
      <c r="W33" s="334">
        <v>4</v>
      </c>
      <c r="X33" s="322">
        <v>13.4</v>
      </c>
      <c r="Y33" s="374"/>
    </row>
    <row r="34" spans="1:25" s="23" customFormat="1" x14ac:dyDescent="0.25">
      <c r="A34" s="373" t="s">
        <v>33</v>
      </c>
      <c r="B34" s="316" t="s">
        <v>75</v>
      </c>
      <c r="C34" s="317" t="s">
        <v>76</v>
      </c>
      <c r="D34" s="329" t="s">
        <v>28</v>
      </c>
      <c r="E34" s="330">
        <v>9</v>
      </c>
      <c r="F34" s="330">
        <v>59</v>
      </c>
      <c r="G34" s="330">
        <v>375</v>
      </c>
      <c r="H34" s="335">
        <v>733</v>
      </c>
      <c r="I34" s="328"/>
      <c r="J34" s="335"/>
      <c r="K34" s="320">
        <f t="shared" si="11"/>
        <v>733</v>
      </c>
      <c r="L34" s="216">
        <f t="shared" si="8"/>
        <v>733</v>
      </c>
      <c r="M34" s="216"/>
      <c r="N34" s="216"/>
      <c r="O34" s="216">
        <f t="shared" si="9"/>
        <v>733</v>
      </c>
      <c r="P34" s="333">
        <f t="shared" si="12"/>
        <v>15.0265</v>
      </c>
      <c r="Q34" s="333">
        <f t="shared" si="10"/>
        <v>9.8222000000000005</v>
      </c>
      <c r="R34" s="330"/>
      <c r="S34" s="330"/>
      <c r="T34" s="317"/>
      <c r="U34" s="319"/>
      <c r="V34" s="319">
        <v>82</v>
      </c>
      <c r="W34" s="334">
        <v>4</v>
      </c>
      <c r="X34" s="322">
        <v>13.4</v>
      </c>
      <c r="Y34" s="374"/>
    </row>
    <row r="35" spans="1:25" s="23" customFormat="1" x14ac:dyDescent="0.25">
      <c r="A35" s="373"/>
      <c r="B35" s="213"/>
      <c r="C35" s="25" t="s">
        <v>29</v>
      </c>
      <c r="D35" s="323"/>
      <c r="E35" s="216"/>
      <c r="F35" s="213"/>
      <c r="G35" s="318"/>
      <c r="H35" s="336">
        <f>SUM(H24:H34)</f>
        <v>4306</v>
      </c>
      <c r="I35" s="25">
        <f>SUM(I25:I34)</f>
        <v>15</v>
      </c>
      <c r="J35" s="25">
        <f t="shared" ref="J35" si="13">SUM(J31:J34)</f>
        <v>0</v>
      </c>
      <c r="K35" s="336">
        <f>SUM(H35+I35+J35)</f>
        <v>4321</v>
      </c>
      <c r="L35" s="227">
        <f>SUM(L24:L34)</f>
        <v>4306</v>
      </c>
      <c r="M35" s="227">
        <f>SUM(M25:M34)</f>
        <v>15</v>
      </c>
      <c r="N35" s="227"/>
      <c r="O35" s="227">
        <f>SUM(O24:O34)</f>
        <v>4321</v>
      </c>
      <c r="P35" s="325">
        <f>SUM(P24:P34)</f>
        <v>88.580500000000001</v>
      </c>
      <c r="Q35" s="325">
        <f>SUM(Q24:Q34)</f>
        <v>57.90140000000001</v>
      </c>
      <c r="R35" s="213"/>
      <c r="S35" s="213"/>
      <c r="T35" s="213"/>
      <c r="U35" s="326"/>
      <c r="V35" s="319"/>
      <c r="W35" s="319"/>
      <c r="X35" s="322"/>
      <c r="Y35" s="374"/>
    </row>
    <row r="36" spans="1:25" s="23" customFormat="1" x14ac:dyDescent="0.25">
      <c r="A36" s="373"/>
      <c r="B36" s="213"/>
      <c r="C36" s="26" t="s">
        <v>136</v>
      </c>
      <c r="D36" s="323"/>
      <c r="E36" s="216"/>
      <c r="F36" s="213"/>
      <c r="G36" s="318"/>
      <c r="H36" s="336"/>
      <c r="I36" s="25"/>
      <c r="J36" s="25"/>
      <c r="K36" s="336"/>
      <c r="L36" s="227"/>
      <c r="M36" s="227"/>
      <c r="N36" s="227"/>
      <c r="O36" s="227"/>
      <c r="P36" s="325"/>
      <c r="Q36" s="325"/>
      <c r="R36" s="213"/>
      <c r="S36" s="213"/>
      <c r="T36" s="213"/>
      <c r="U36" s="326"/>
      <c r="V36" s="319"/>
      <c r="W36" s="319"/>
      <c r="X36" s="322"/>
      <c r="Y36" s="374"/>
    </row>
    <row r="37" spans="1:25" s="28" customFormat="1" x14ac:dyDescent="0.25">
      <c r="A37" s="375"/>
      <c r="B37" s="337"/>
      <c r="C37" s="27" t="s">
        <v>127</v>
      </c>
      <c r="D37" s="337"/>
      <c r="E37" s="337"/>
      <c r="F37" s="337"/>
      <c r="G37" s="337"/>
      <c r="H37" s="338"/>
      <c r="I37" s="338"/>
      <c r="J37" s="338"/>
      <c r="K37" s="338"/>
      <c r="L37" s="338"/>
      <c r="M37" s="338"/>
      <c r="N37" s="338"/>
      <c r="O37" s="338"/>
      <c r="P37" s="339"/>
      <c r="Q37" s="339"/>
      <c r="R37" s="338"/>
      <c r="S37" s="338"/>
      <c r="T37" s="338"/>
      <c r="U37" s="338"/>
      <c r="V37" s="338"/>
      <c r="W37" s="338"/>
      <c r="X37" s="338"/>
      <c r="Y37" s="376"/>
    </row>
    <row r="38" spans="1:25" s="29" customFormat="1" x14ac:dyDescent="0.25">
      <c r="A38" s="377">
        <v>1</v>
      </c>
      <c r="B38" s="340"/>
      <c r="C38" s="317" t="s">
        <v>78</v>
      </c>
      <c r="D38" s="329" t="s">
        <v>28</v>
      </c>
      <c r="E38" s="332">
        <v>3</v>
      </c>
      <c r="F38" s="332">
        <v>56</v>
      </c>
      <c r="G38" s="332" t="s">
        <v>69</v>
      </c>
      <c r="H38" s="319">
        <v>64</v>
      </c>
      <c r="I38" s="319"/>
      <c r="J38" s="319"/>
      <c r="K38" s="320">
        <f>SUM(H38:J38)</f>
        <v>64</v>
      </c>
      <c r="L38" s="216">
        <f t="shared" ref="L38:N39" si="14">SUM(H38)</f>
        <v>64</v>
      </c>
      <c r="M38" s="216"/>
      <c r="N38" s="216"/>
      <c r="O38" s="216">
        <f t="shared" ref="O38:O39" si="15">SUM(K38)</f>
        <v>64</v>
      </c>
      <c r="P38" s="333">
        <f t="shared" ref="P38:P39" si="16">(O38*V38/1000)/W38</f>
        <v>1.3120000000000001</v>
      </c>
      <c r="Q38" s="333">
        <f t="shared" ref="Q38:Q39" si="17">O38*X38/1000</f>
        <v>0.85760000000000003</v>
      </c>
      <c r="R38" s="330"/>
      <c r="S38" s="330"/>
      <c r="T38" s="317"/>
      <c r="U38" s="319"/>
      <c r="V38" s="319">
        <v>82</v>
      </c>
      <c r="W38" s="334">
        <v>4</v>
      </c>
      <c r="X38" s="322">
        <v>13.4</v>
      </c>
      <c r="Y38" s="378"/>
    </row>
    <row r="39" spans="1:25" s="31" customFormat="1" ht="15.75" customHeight="1" x14ac:dyDescent="0.25">
      <c r="A39" s="377">
        <v>2</v>
      </c>
      <c r="B39" s="340"/>
      <c r="C39" s="317" t="s">
        <v>78</v>
      </c>
      <c r="D39" s="329" t="s">
        <v>28</v>
      </c>
      <c r="E39" s="330">
        <v>1</v>
      </c>
      <c r="F39" s="330">
        <v>58</v>
      </c>
      <c r="G39" s="330" t="s">
        <v>69</v>
      </c>
      <c r="H39" s="319">
        <v>153</v>
      </c>
      <c r="I39" s="319"/>
      <c r="J39" s="319"/>
      <c r="K39" s="320">
        <f>SUM(H39:J39)</f>
        <v>153</v>
      </c>
      <c r="L39" s="216">
        <f t="shared" si="14"/>
        <v>153</v>
      </c>
      <c r="M39" s="216">
        <f t="shared" si="14"/>
        <v>0</v>
      </c>
      <c r="N39" s="216">
        <f t="shared" si="14"/>
        <v>0</v>
      </c>
      <c r="O39" s="216">
        <f t="shared" si="15"/>
        <v>153</v>
      </c>
      <c r="P39" s="333">
        <f t="shared" si="16"/>
        <v>3.1364999999999998</v>
      </c>
      <c r="Q39" s="333">
        <f t="shared" si="17"/>
        <v>2.0502000000000002</v>
      </c>
      <c r="R39" s="330"/>
      <c r="S39" s="330"/>
      <c r="T39" s="317"/>
      <c r="U39" s="319"/>
      <c r="V39" s="319">
        <v>82</v>
      </c>
      <c r="W39" s="334">
        <v>4</v>
      </c>
      <c r="X39" s="322">
        <v>13.4</v>
      </c>
      <c r="Y39" s="379"/>
    </row>
    <row r="40" spans="1:25" s="23" customFormat="1" x14ac:dyDescent="0.25">
      <c r="A40" s="380"/>
      <c r="B40" s="213"/>
      <c r="C40" s="25" t="s">
        <v>29</v>
      </c>
      <c r="D40" s="323"/>
      <c r="E40" s="216"/>
      <c r="F40" s="213"/>
      <c r="G40" s="318"/>
      <c r="H40" s="336">
        <f>SUM(H38:H39)</f>
        <v>217</v>
      </c>
      <c r="I40" s="25">
        <f>SUM(I37:I39)</f>
        <v>0</v>
      </c>
      <c r="J40" s="25">
        <f>SUM(J37:J39)</f>
        <v>0</v>
      </c>
      <c r="K40" s="336">
        <f>SUM(H40+I40+J40)</f>
        <v>217</v>
      </c>
      <c r="L40" s="227">
        <f>SUM(L38:L39)</f>
        <v>217</v>
      </c>
      <c r="M40" s="227">
        <f t="shared" ref="M40:P40" si="18">SUM(M38:M39)</f>
        <v>0</v>
      </c>
      <c r="N40" s="227">
        <f t="shared" si="18"/>
        <v>0</v>
      </c>
      <c r="O40" s="227">
        <f t="shared" si="18"/>
        <v>217</v>
      </c>
      <c r="P40" s="341">
        <f t="shared" si="18"/>
        <v>4.4485000000000001</v>
      </c>
      <c r="Q40" s="341">
        <f>SUM(Q38:Q39)</f>
        <v>2.9078000000000004</v>
      </c>
      <c r="R40" s="213"/>
      <c r="S40" s="213"/>
      <c r="T40" s="213"/>
      <c r="U40" s="326"/>
      <c r="V40" s="319"/>
      <c r="W40" s="319"/>
      <c r="X40" s="322"/>
      <c r="Y40" s="374"/>
    </row>
    <row r="41" spans="1:25" s="23" customFormat="1" x14ac:dyDescent="0.25">
      <c r="A41" s="380"/>
      <c r="B41" s="213"/>
      <c r="C41" s="26" t="s">
        <v>136</v>
      </c>
      <c r="D41" s="323"/>
      <c r="E41" s="216"/>
      <c r="F41" s="213"/>
      <c r="G41" s="318"/>
      <c r="H41" s="336"/>
      <c r="I41" s="25"/>
      <c r="J41" s="25"/>
      <c r="K41" s="336"/>
      <c r="L41" s="227"/>
      <c r="M41" s="227"/>
      <c r="N41" s="227"/>
      <c r="O41" s="227"/>
      <c r="P41" s="341"/>
      <c r="Q41" s="341"/>
      <c r="R41" s="213"/>
      <c r="S41" s="213"/>
      <c r="T41" s="213"/>
      <c r="U41" s="326"/>
      <c r="V41" s="319"/>
      <c r="W41" s="319"/>
      <c r="X41" s="322"/>
      <c r="Y41" s="374"/>
    </row>
    <row r="42" spans="1:25" x14ac:dyDescent="0.25">
      <c r="A42" s="381"/>
      <c r="B42" s="342"/>
      <c r="C42" s="27" t="s">
        <v>128</v>
      </c>
      <c r="D42" s="343"/>
      <c r="E42" s="342"/>
      <c r="F42" s="342"/>
      <c r="G42" s="343"/>
      <c r="H42" s="343"/>
      <c r="I42" s="343"/>
      <c r="J42" s="343"/>
      <c r="K42" s="343"/>
      <c r="L42" s="344"/>
      <c r="M42" s="344"/>
      <c r="N42" s="344"/>
      <c r="O42" s="344"/>
      <c r="P42" s="345"/>
      <c r="Q42" s="345"/>
      <c r="R42" s="344"/>
      <c r="S42" s="344"/>
      <c r="T42" s="344"/>
      <c r="U42" s="344"/>
      <c r="V42" s="344"/>
      <c r="W42" s="344"/>
      <c r="X42" s="344"/>
      <c r="Y42" s="382"/>
    </row>
    <row r="43" spans="1:25" s="53" customFormat="1" ht="25.5" customHeight="1" x14ac:dyDescent="0.25">
      <c r="A43" s="377">
        <v>1</v>
      </c>
      <c r="B43" s="340"/>
      <c r="C43" s="346" t="s">
        <v>135</v>
      </c>
      <c r="D43" s="329" t="s">
        <v>28</v>
      </c>
      <c r="E43" s="332">
        <v>1</v>
      </c>
      <c r="F43" s="332">
        <v>85</v>
      </c>
      <c r="G43" s="332">
        <v>121</v>
      </c>
      <c r="H43" s="319">
        <v>38</v>
      </c>
      <c r="I43" s="319"/>
      <c r="J43" s="319"/>
      <c r="K43" s="320">
        <f t="shared" ref="K43" si="19">SUM(H43:J43)</f>
        <v>38</v>
      </c>
      <c r="L43" s="216">
        <f t="shared" ref="L43" si="20">SUM(H43)</f>
        <v>38</v>
      </c>
      <c r="M43" s="216"/>
      <c r="N43" s="216"/>
      <c r="O43" s="216">
        <f t="shared" ref="O43" si="21">SUM(K43)</f>
        <v>38</v>
      </c>
      <c r="P43" s="333">
        <f t="shared" ref="P43" si="22">(O43*V43/1000)/W43</f>
        <v>1.71</v>
      </c>
      <c r="Q43" s="333">
        <f t="shared" ref="Q43" si="23">O43*X43/1000</f>
        <v>1.52</v>
      </c>
      <c r="R43" s="332"/>
      <c r="S43" s="347"/>
      <c r="T43" s="334"/>
      <c r="U43" s="334"/>
      <c r="V43" s="348">
        <v>45</v>
      </c>
      <c r="W43" s="348">
        <v>1</v>
      </c>
      <c r="X43" s="322">
        <v>40</v>
      </c>
      <c r="Y43" s="379"/>
    </row>
    <row r="44" spans="1:25" s="31" customFormat="1" ht="25.5" customHeight="1" x14ac:dyDescent="0.25">
      <c r="A44" s="377">
        <v>2</v>
      </c>
      <c r="B44" s="340"/>
      <c r="C44" s="346" t="s">
        <v>129</v>
      </c>
      <c r="D44" s="329" t="s">
        <v>28</v>
      </c>
      <c r="E44" s="332">
        <v>2</v>
      </c>
      <c r="F44" s="332">
        <v>85</v>
      </c>
      <c r="G44" s="332">
        <v>121</v>
      </c>
      <c r="H44" s="319">
        <v>48</v>
      </c>
      <c r="I44" s="319"/>
      <c r="J44" s="319"/>
      <c r="K44" s="320">
        <f t="shared" ref="K44:K45" si="24">SUM(H44:J44)</f>
        <v>48</v>
      </c>
      <c r="L44" s="216">
        <f t="shared" ref="L44:L45" si="25">SUM(H44)</f>
        <v>48</v>
      </c>
      <c r="M44" s="216"/>
      <c r="N44" s="216"/>
      <c r="O44" s="216">
        <f t="shared" ref="O44:O45" si="26">SUM(K44)</f>
        <v>48</v>
      </c>
      <c r="P44" s="333">
        <f t="shared" ref="P44:P45" si="27">(O44*V44/1000)/W44</f>
        <v>2.16</v>
      </c>
      <c r="Q44" s="333">
        <f t="shared" ref="Q44:Q45" si="28">O44*X44/1000</f>
        <v>1.92</v>
      </c>
      <c r="R44" s="332"/>
      <c r="S44" s="347"/>
      <c r="T44" s="334"/>
      <c r="U44" s="334"/>
      <c r="V44" s="348">
        <v>45</v>
      </c>
      <c r="W44" s="348">
        <v>1</v>
      </c>
      <c r="X44" s="322">
        <v>40</v>
      </c>
      <c r="Y44" s="379"/>
    </row>
    <row r="45" spans="1:25" s="31" customFormat="1" ht="25.5" customHeight="1" x14ac:dyDescent="0.25">
      <c r="A45" s="377">
        <v>3</v>
      </c>
      <c r="B45" s="340"/>
      <c r="C45" s="346" t="s">
        <v>130</v>
      </c>
      <c r="D45" s="329" t="s">
        <v>28</v>
      </c>
      <c r="E45" s="332">
        <v>11</v>
      </c>
      <c r="F45" s="332">
        <v>84</v>
      </c>
      <c r="G45" s="349" t="s">
        <v>35</v>
      </c>
      <c r="H45" s="319">
        <v>34</v>
      </c>
      <c r="I45" s="319"/>
      <c r="J45" s="319"/>
      <c r="K45" s="320">
        <f t="shared" si="24"/>
        <v>34</v>
      </c>
      <c r="L45" s="216">
        <f t="shared" si="25"/>
        <v>34</v>
      </c>
      <c r="M45" s="216"/>
      <c r="N45" s="216"/>
      <c r="O45" s="216">
        <f t="shared" si="26"/>
        <v>34</v>
      </c>
      <c r="P45" s="333">
        <f t="shared" si="27"/>
        <v>1.53</v>
      </c>
      <c r="Q45" s="333">
        <f t="shared" si="28"/>
        <v>1.36</v>
      </c>
      <c r="R45" s="332"/>
      <c r="S45" s="347"/>
      <c r="T45" s="334"/>
      <c r="U45" s="334"/>
      <c r="V45" s="348">
        <v>45</v>
      </c>
      <c r="W45" s="348">
        <v>1</v>
      </c>
      <c r="X45" s="322">
        <v>40</v>
      </c>
      <c r="Y45" s="379"/>
    </row>
    <row r="46" spans="1:25" s="28" customFormat="1" x14ac:dyDescent="0.25">
      <c r="A46" s="381"/>
      <c r="B46" s="33"/>
      <c r="C46" s="25" t="s">
        <v>29</v>
      </c>
      <c r="D46" s="323"/>
      <c r="E46" s="216"/>
      <c r="F46" s="213"/>
      <c r="G46" s="318"/>
      <c r="H46" s="336">
        <f>SUM(H43:H45)</f>
        <v>120</v>
      </c>
      <c r="I46" s="25">
        <f>SUM(I42:I45)</f>
        <v>0</v>
      </c>
      <c r="J46" s="25">
        <f>SUM(J42:J45)</f>
        <v>0</v>
      </c>
      <c r="K46" s="336">
        <f>SUM(H46+I46+J46)</f>
        <v>120</v>
      </c>
      <c r="L46" s="227">
        <f t="shared" ref="L46:O46" si="29">SUM(L44:L45)</f>
        <v>82</v>
      </c>
      <c r="M46" s="227">
        <f t="shared" si="29"/>
        <v>0</v>
      </c>
      <c r="N46" s="227">
        <f t="shared" si="29"/>
        <v>0</v>
      </c>
      <c r="O46" s="227">
        <f t="shared" si="29"/>
        <v>82</v>
      </c>
      <c r="P46" s="341">
        <f>SUM(P43:P45)</f>
        <v>5.4</v>
      </c>
      <c r="Q46" s="341">
        <f>SUM(Q43:Q45)</f>
        <v>4.8</v>
      </c>
      <c r="R46" s="213"/>
      <c r="S46" s="213"/>
      <c r="T46" s="213"/>
      <c r="U46" s="326"/>
      <c r="V46" s="319"/>
      <c r="W46" s="319"/>
      <c r="X46" s="322"/>
      <c r="Y46" s="374"/>
    </row>
    <row r="47" spans="1:25" s="28" customFormat="1" x14ac:dyDescent="0.25">
      <c r="A47" s="381"/>
      <c r="B47" s="33"/>
      <c r="C47" s="26" t="s">
        <v>136</v>
      </c>
      <c r="D47" s="323"/>
      <c r="E47" s="216"/>
      <c r="F47" s="213"/>
      <c r="G47" s="318"/>
      <c r="H47" s="336"/>
      <c r="I47" s="25"/>
      <c r="J47" s="25"/>
      <c r="K47" s="336"/>
      <c r="L47" s="227"/>
      <c r="M47" s="227"/>
      <c r="N47" s="227"/>
      <c r="O47" s="227"/>
      <c r="P47" s="341"/>
      <c r="Q47" s="341"/>
      <c r="R47" s="213"/>
      <c r="S47" s="213"/>
      <c r="T47" s="213"/>
      <c r="U47" s="326"/>
      <c r="V47" s="319"/>
      <c r="W47" s="319"/>
      <c r="X47" s="322"/>
      <c r="Y47" s="374"/>
    </row>
    <row r="48" spans="1:25" s="38" customFormat="1" x14ac:dyDescent="0.25">
      <c r="A48" s="381"/>
      <c r="B48" s="342"/>
      <c r="C48" s="27" t="s">
        <v>131</v>
      </c>
      <c r="D48" s="343"/>
      <c r="E48" s="342"/>
      <c r="F48" s="342"/>
      <c r="G48" s="343"/>
      <c r="H48" s="343"/>
      <c r="I48" s="343"/>
      <c r="J48" s="343"/>
      <c r="K48" s="343"/>
      <c r="L48" s="344"/>
      <c r="M48" s="344"/>
      <c r="N48" s="344"/>
      <c r="O48" s="344"/>
      <c r="P48" s="345"/>
      <c r="Q48" s="345"/>
      <c r="R48" s="344"/>
      <c r="S48" s="344"/>
      <c r="T48" s="344"/>
      <c r="U48" s="344"/>
      <c r="V48" s="344"/>
      <c r="W48" s="344"/>
      <c r="X48" s="344"/>
      <c r="Y48" s="382"/>
    </row>
    <row r="49" spans="1:25" s="38" customFormat="1" x14ac:dyDescent="0.25">
      <c r="A49" s="381">
        <v>1</v>
      </c>
      <c r="B49" s="342"/>
      <c r="C49" s="346" t="s">
        <v>90</v>
      </c>
      <c r="D49" s="329" t="s">
        <v>28</v>
      </c>
      <c r="E49" s="332">
        <v>17</v>
      </c>
      <c r="F49" s="332">
        <v>63</v>
      </c>
      <c r="G49" s="350"/>
      <c r="H49" s="319">
        <v>311</v>
      </c>
      <c r="I49" s="319"/>
      <c r="J49" s="319"/>
      <c r="K49" s="320">
        <f t="shared" ref="K49" si="30">SUM(H49:J49)</f>
        <v>311</v>
      </c>
      <c r="L49" s="216">
        <f t="shared" ref="L49:L50" si="31">SUM(H49)</f>
        <v>311</v>
      </c>
      <c r="M49" s="216"/>
      <c r="N49" s="216"/>
      <c r="O49" s="216">
        <f t="shared" ref="O49:O50" si="32">SUM(K49)</f>
        <v>311</v>
      </c>
      <c r="P49" s="333">
        <f t="shared" ref="P49:P50" si="33">(O49*V49/1000)/W49</f>
        <v>15.55</v>
      </c>
      <c r="Q49" s="333">
        <f t="shared" ref="Q49:Q50" si="34">O49*X49/1000</f>
        <v>13.994999999999999</v>
      </c>
      <c r="R49" s="330"/>
      <c r="S49" s="332" t="s">
        <v>91</v>
      </c>
      <c r="T49" s="319"/>
      <c r="U49" s="319"/>
      <c r="V49" s="348">
        <v>100</v>
      </c>
      <c r="W49" s="348">
        <v>2</v>
      </c>
      <c r="X49" s="322">
        <v>45</v>
      </c>
      <c r="Y49" s="382"/>
    </row>
    <row r="50" spans="1:25" s="38" customFormat="1" x14ac:dyDescent="0.25">
      <c r="A50" s="381">
        <v>2</v>
      </c>
      <c r="B50" s="342"/>
      <c r="C50" s="346" t="s">
        <v>90</v>
      </c>
      <c r="D50" s="329" t="s">
        <v>28</v>
      </c>
      <c r="E50" s="351">
        <v>26</v>
      </c>
      <c r="F50" s="351">
        <v>73</v>
      </c>
      <c r="G50" s="351">
        <v>53</v>
      </c>
      <c r="H50" s="319">
        <v>4</v>
      </c>
      <c r="I50" s="319"/>
      <c r="J50" s="319"/>
      <c r="K50" s="320">
        <f t="shared" ref="K50" si="35">SUM(H50:J50)</f>
        <v>4</v>
      </c>
      <c r="L50" s="216">
        <f t="shared" si="31"/>
        <v>4</v>
      </c>
      <c r="M50" s="216"/>
      <c r="N50" s="216"/>
      <c r="O50" s="216">
        <f t="shared" si="32"/>
        <v>4</v>
      </c>
      <c r="P50" s="333">
        <f t="shared" si="33"/>
        <v>0.2</v>
      </c>
      <c r="Q50" s="333">
        <f t="shared" si="34"/>
        <v>0.18</v>
      </c>
      <c r="R50" s="330"/>
      <c r="S50" s="332" t="s">
        <v>91</v>
      </c>
      <c r="T50" s="319"/>
      <c r="U50" s="319"/>
      <c r="V50" s="348">
        <v>100</v>
      </c>
      <c r="W50" s="348">
        <v>2</v>
      </c>
      <c r="X50" s="322">
        <v>45</v>
      </c>
      <c r="Y50" s="382"/>
    </row>
    <row r="51" spans="1:25" s="46" customFormat="1" x14ac:dyDescent="0.25">
      <c r="A51" s="375"/>
      <c r="B51" s="352"/>
      <c r="C51" s="25" t="s">
        <v>29</v>
      </c>
      <c r="D51" s="353"/>
      <c r="E51" s="354"/>
      <c r="F51" s="354"/>
      <c r="G51" s="354"/>
      <c r="H51" s="355">
        <v>555</v>
      </c>
      <c r="I51" s="355"/>
      <c r="J51" s="355"/>
      <c r="K51" s="356">
        <v>555</v>
      </c>
      <c r="L51" s="227">
        <v>555</v>
      </c>
      <c r="M51" s="227"/>
      <c r="N51" s="227"/>
      <c r="O51" s="227">
        <v>555</v>
      </c>
      <c r="P51" s="357">
        <f>SUM(P49:P50)</f>
        <v>15.75</v>
      </c>
      <c r="Q51" s="357">
        <f>SUM(Q49:Q50)</f>
        <v>14.174999999999999</v>
      </c>
      <c r="R51" s="358"/>
      <c r="S51" s="359"/>
      <c r="T51" s="355"/>
      <c r="U51" s="355"/>
      <c r="V51" s="360"/>
      <c r="W51" s="360"/>
      <c r="X51" s="361"/>
      <c r="Y51" s="383"/>
    </row>
    <row r="52" spans="1:25" s="28" customFormat="1" x14ac:dyDescent="0.25">
      <c r="A52" s="381"/>
      <c r="B52" s="33"/>
      <c r="C52" s="26" t="s">
        <v>136</v>
      </c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74"/>
    </row>
    <row r="53" spans="1:25" x14ac:dyDescent="0.25">
      <c r="A53" s="381"/>
      <c r="B53" s="342"/>
      <c r="C53" s="27" t="s">
        <v>132</v>
      </c>
      <c r="D53" s="343"/>
      <c r="E53" s="342"/>
      <c r="F53" s="342"/>
      <c r="G53" s="343"/>
      <c r="H53" s="343"/>
      <c r="I53" s="343"/>
      <c r="J53" s="343"/>
      <c r="K53" s="343"/>
      <c r="L53" s="344"/>
      <c r="M53" s="344"/>
      <c r="N53" s="344"/>
      <c r="O53" s="344"/>
      <c r="P53" s="345"/>
      <c r="Q53" s="345"/>
      <c r="R53" s="344"/>
      <c r="S53" s="344"/>
      <c r="T53" s="344"/>
      <c r="U53" s="344"/>
      <c r="V53" s="344"/>
      <c r="W53" s="344"/>
      <c r="X53" s="344"/>
      <c r="Y53" s="382"/>
    </row>
    <row r="54" spans="1:25" x14ac:dyDescent="0.25">
      <c r="A54" s="384">
        <v>1</v>
      </c>
      <c r="B54" s="316" t="s">
        <v>82</v>
      </c>
      <c r="C54" s="317" t="s">
        <v>83</v>
      </c>
      <c r="D54" s="329" t="s">
        <v>28</v>
      </c>
      <c r="E54" s="330">
        <v>30</v>
      </c>
      <c r="F54" s="330">
        <v>41</v>
      </c>
      <c r="G54" s="330" t="s">
        <v>49</v>
      </c>
      <c r="H54" s="319">
        <v>340</v>
      </c>
      <c r="I54" s="319"/>
      <c r="J54" s="319"/>
      <c r="K54" s="320">
        <f t="shared" ref="K54" si="36">SUM(H54:J54)</f>
        <v>340</v>
      </c>
      <c r="L54" s="216">
        <f>SUM(H54)</f>
        <v>340</v>
      </c>
      <c r="M54" s="216"/>
      <c r="N54" s="216"/>
      <c r="O54" s="216">
        <f>SUM(K54)</f>
        <v>340</v>
      </c>
      <c r="P54" s="333">
        <f>(O54*V54/1000)/W54</f>
        <v>2.9041666666666667E-2</v>
      </c>
      <c r="Q54" s="333">
        <f>O54*X54/1000</f>
        <v>2.3800000000000002E-2</v>
      </c>
      <c r="R54" s="330" t="s">
        <v>47</v>
      </c>
      <c r="S54" s="317"/>
      <c r="T54" s="317"/>
      <c r="U54" s="319"/>
      <c r="V54" s="319">
        <v>41</v>
      </c>
      <c r="W54" s="319">
        <v>480</v>
      </c>
      <c r="X54" s="322">
        <v>7.0000000000000007E-2</v>
      </c>
      <c r="Y54" s="379"/>
    </row>
    <row r="55" spans="1:25" x14ac:dyDescent="0.25">
      <c r="A55" s="384">
        <v>2</v>
      </c>
      <c r="B55" s="316" t="s">
        <v>82</v>
      </c>
      <c r="C55" s="317" t="s">
        <v>83</v>
      </c>
      <c r="D55" s="329" t="s">
        <v>28</v>
      </c>
      <c r="E55" s="331">
        <v>0</v>
      </c>
      <c r="F55" s="331">
        <v>0</v>
      </c>
      <c r="G55" s="331">
        <v>0</v>
      </c>
      <c r="H55" s="319">
        <v>301</v>
      </c>
      <c r="I55" s="319"/>
      <c r="J55" s="319"/>
      <c r="K55" s="320">
        <f t="shared" ref="K55" si="37">SUM(H55:J55)</f>
        <v>301</v>
      </c>
      <c r="L55" s="216">
        <f t="shared" ref="L55:L68" si="38">SUM(H55)</f>
        <v>301</v>
      </c>
      <c r="M55" s="216"/>
      <c r="N55" s="216"/>
      <c r="O55" s="216">
        <f t="shared" ref="O55:O68" si="39">SUM(K55)</f>
        <v>301</v>
      </c>
      <c r="P55" s="333">
        <f t="shared" ref="P55:P68" si="40">(O55*V55/1000)/W55</f>
        <v>2.5710416666666666E-2</v>
      </c>
      <c r="Q55" s="333">
        <f t="shared" ref="Q55:Q68" si="41">O55*X55/1000</f>
        <v>2.1070000000000002E-2</v>
      </c>
      <c r="R55" s="330" t="s">
        <v>47</v>
      </c>
      <c r="S55" s="317"/>
      <c r="T55" s="317"/>
      <c r="U55" s="319"/>
      <c r="V55" s="319">
        <v>41</v>
      </c>
      <c r="W55" s="319">
        <v>480</v>
      </c>
      <c r="X55" s="322">
        <v>7.0000000000000007E-2</v>
      </c>
      <c r="Y55" s="379"/>
    </row>
    <row r="56" spans="1:25" x14ac:dyDescent="0.25">
      <c r="A56" s="384">
        <v>3</v>
      </c>
      <c r="B56" s="316" t="s">
        <v>82</v>
      </c>
      <c r="C56" s="317" t="s">
        <v>83</v>
      </c>
      <c r="D56" s="329" t="s">
        <v>28</v>
      </c>
      <c r="E56" s="330">
        <v>30</v>
      </c>
      <c r="F56" s="330">
        <v>41</v>
      </c>
      <c r="G56" s="330">
        <v>42</v>
      </c>
      <c r="H56" s="319">
        <v>20</v>
      </c>
      <c r="I56" s="319"/>
      <c r="J56" s="319"/>
      <c r="K56" s="320">
        <f>SUM(H56:J56)</f>
        <v>20</v>
      </c>
      <c r="L56" s="216">
        <f>SUM(H56)</f>
        <v>20</v>
      </c>
      <c r="M56" s="216"/>
      <c r="N56" s="216"/>
      <c r="O56" s="216">
        <f>SUM(K56)</f>
        <v>20</v>
      </c>
      <c r="P56" s="333">
        <f>(O56*V56/1000)/W56</f>
        <v>1.7083333333333332E-3</v>
      </c>
      <c r="Q56" s="333">
        <f>O56*X56/1000</f>
        <v>1.4000000000000002E-3</v>
      </c>
      <c r="R56" s="330" t="s">
        <v>47</v>
      </c>
      <c r="S56" s="317"/>
      <c r="T56" s="317"/>
      <c r="U56" s="319"/>
      <c r="V56" s="319">
        <v>41</v>
      </c>
      <c r="W56" s="319">
        <v>480</v>
      </c>
      <c r="X56" s="322">
        <v>7.0000000000000007E-2</v>
      </c>
      <c r="Y56" s="379"/>
    </row>
    <row r="57" spans="1:25" x14ac:dyDescent="0.25">
      <c r="A57" s="384">
        <v>4</v>
      </c>
      <c r="B57" s="316" t="s">
        <v>82</v>
      </c>
      <c r="C57" s="317" t="s">
        <v>83</v>
      </c>
      <c r="D57" s="329" t="s">
        <v>28</v>
      </c>
      <c r="E57" s="330">
        <v>1</v>
      </c>
      <c r="F57" s="330">
        <v>42</v>
      </c>
      <c r="G57" s="330">
        <v>42</v>
      </c>
      <c r="H57" s="319">
        <v>1301</v>
      </c>
      <c r="I57" s="319"/>
      <c r="J57" s="319"/>
      <c r="K57" s="320">
        <f t="shared" ref="K57:K68" si="42">SUM(H57:J57)</f>
        <v>1301</v>
      </c>
      <c r="L57" s="216">
        <f t="shared" si="38"/>
        <v>1301</v>
      </c>
      <c r="M57" s="216"/>
      <c r="N57" s="216"/>
      <c r="O57" s="216">
        <f t="shared" si="39"/>
        <v>1301</v>
      </c>
      <c r="P57" s="333">
        <f t="shared" si="40"/>
        <v>0.11112708333333333</v>
      </c>
      <c r="Q57" s="333">
        <f t="shared" si="41"/>
        <v>9.1070000000000012E-2</v>
      </c>
      <c r="R57" s="330" t="s">
        <v>47</v>
      </c>
      <c r="S57" s="317"/>
      <c r="T57" s="317"/>
      <c r="U57" s="319"/>
      <c r="V57" s="319">
        <v>41</v>
      </c>
      <c r="W57" s="319">
        <v>480</v>
      </c>
      <c r="X57" s="322">
        <v>7.0000000000000007E-2</v>
      </c>
      <c r="Y57" s="379"/>
    </row>
    <row r="58" spans="1:25" x14ac:dyDescent="0.25">
      <c r="A58" s="384">
        <v>5</v>
      </c>
      <c r="B58" s="316" t="s">
        <v>82</v>
      </c>
      <c r="C58" s="317" t="s">
        <v>83</v>
      </c>
      <c r="D58" s="329" t="s">
        <v>28</v>
      </c>
      <c r="E58" s="330">
        <v>1</v>
      </c>
      <c r="F58" s="330">
        <v>42</v>
      </c>
      <c r="G58" s="330" t="s">
        <v>49</v>
      </c>
      <c r="H58" s="319">
        <v>20</v>
      </c>
      <c r="I58" s="319"/>
      <c r="J58" s="319"/>
      <c r="K58" s="320">
        <f t="shared" si="42"/>
        <v>20</v>
      </c>
      <c r="L58" s="216">
        <f t="shared" si="38"/>
        <v>20</v>
      </c>
      <c r="M58" s="216"/>
      <c r="N58" s="216"/>
      <c r="O58" s="216">
        <f t="shared" si="39"/>
        <v>20</v>
      </c>
      <c r="P58" s="333">
        <f t="shared" si="40"/>
        <v>1.7083333333333332E-3</v>
      </c>
      <c r="Q58" s="333">
        <f t="shared" si="41"/>
        <v>1.4000000000000002E-3</v>
      </c>
      <c r="R58" s="330" t="s">
        <v>47</v>
      </c>
      <c r="S58" s="317"/>
      <c r="T58" s="317"/>
      <c r="U58" s="319"/>
      <c r="V58" s="319">
        <v>41</v>
      </c>
      <c r="W58" s="319">
        <v>480</v>
      </c>
      <c r="X58" s="322">
        <v>7.0000000000000007E-2</v>
      </c>
      <c r="Y58" s="379"/>
    </row>
    <row r="59" spans="1:25" x14ac:dyDescent="0.25">
      <c r="A59" s="384">
        <v>6</v>
      </c>
      <c r="B59" s="316" t="s">
        <v>82</v>
      </c>
      <c r="C59" s="317" t="s">
        <v>83</v>
      </c>
      <c r="D59" s="329" t="s">
        <v>28</v>
      </c>
      <c r="E59" s="330">
        <v>1</v>
      </c>
      <c r="F59" s="330">
        <v>43</v>
      </c>
      <c r="G59" s="330" t="s">
        <v>49</v>
      </c>
      <c r="H59" s="319">
        <v>480</v>
      </c>
      <c r="I59" s="319"/>
      <c r="J59" s="319"/>
      <c r="K59" s="320">
        <v>480</v>
      </c>
      <c r="L59" s="216">
        <f t="shared" si="38"/>
        <v>480</v>
      </c>
      <c r="M59" s="216"/>
      <c r="N59" s="216"/>
      <c r="O59" s="216">
        <f t="shared" si="39"/>
        <v>480</v>
      </c>
      <c r="P59" s="333">
        <f t="shared" ref="P59" si="43">(O59*V59/1000)/W59</f>
        <v>4.1000000000000002E-2</v>
      </c>
      <c r="Q59" s="333">
        <f t="shared" ref="Q59" si="44">O59*X59/1000</f>
        <v>3.3600000000000005E-2</v>
      </c>
      <c r="R59" s="330" t="s">
        <v>47</v>
      </c>
      <c r="S59" s="317"/>
      <c r="T59" s="317"/>
      <c r="U59" s="319"/>
      <c r="V59" s="319">
        <v>41</v>
      </c>
      <c r="W59" s="319">
        <v>480</v>
      </c>
      <c r="X59" s="322">
        <v>7.0000000000000007E-2</v>
      </c>
      <c r="Y59" s="379"/>
    </row>
    <row r="60" spans="1:25" x14ac:dyDescent="0.25">
      <c r="A60" s="384">
        <v>7</v>
      </c>
      <c r="B60" s="316" t="s">
        <v>82</v>
      </c>
      <c r="C60" s="317" t="s">
        <v>83</v>
      </c>
      <c r="D60" s="329" t="s">
        <v>28</v>
      </c>
      <c r="E60" s="330">
        <v>1</v>
      </c>
      <c r="F60" s="330">
        <v>53</v>
      </c>
      <c r="G60" s="330">
        <v>144</v>
      </c>
      <c r="H60" s="319">
        <v>1560</v>
      </c>
      <c r="I60" s="319"/>
      <c r="J60" s="319"/>
      <c r="K60" s="320">
        <f t="shared" si="42"/>
        <v>1560</v>
      </c>
      <c r="L60" s="216">
        <f t="shared" si="38"/>
        <v>1560</v>
      </c>
      <c r="M60" s="216"/>
      <c r="N60" s="216"/>
      <c r="O60" s="216">
        <f t="shared" si="39"/>
        <v>1560</v>
      </c>
      <c r="P60" s="333">
        <f t="shared" si="40"/>
        <v>0.13325000000000001</v>
      </c>
      <c r="Q60" s="333">
        <f t="shared" si="41"/>
        <v>0.10920000000000002</v>
      </c>
      <c r="R60" s="330" t="s">
        <v>47</v>
      </c>
      <c r="S60" s="317"/>
      <c r="T60" s="317"/>
      <c r="U60" s="319"/>
      <c r="V60" s="319">
        <v>41</v>
      </c>
      <c r="W60" s="319">
        <v>480</v>
      </c>
      <c r="X60" s="322">
        <v>7.0000000000000007E-2</v>
      </c>
      <c r="Y60" s="379"/>
    </row>
    <row r="61" spans="1:25" x14ac:dyDescent="0.25">
      <c r="A61" s="384">
        <v>8</v>
      </c>
      <c r="B61" s="316" t="s">
        <v>82</v>
      </c>
      <c r="C61" s="317" t="s">
        <v>83</v>
      </c>
      <c r="D61" s="329" t="s">
        <v>28</v>
      </c>
      <c r="E61" s="330">
        <v>28</v>
      </c>
      <c r="F61" s="330">
        <v>54</v>
      </c>
      <c r="G61" s="330">
        <v>42</v>
      </c>
      <c r="H61" s="319">
        <v>80</v>
      </c>
      <c r="I61" s="319"/>
      <c r="J61" s="319"/>
      <c r="K61" s="320">
        <f t="shared" si="42"/>
        <v>80</v>
      </c>
      <c r="L61" s="216">
        <f t="shared" si="38"/>
        <v>80</v>
      </c>
      <c r="M61" s="216"/>
      <c r="N61" s="216"/>
      <c r="O61" s="216">
        <f t="shared" si="39"/>
        <v>80</v>
      </c>
      <c r="P61" s="333">
        <f t="shared" si="40"/>
        <v>6.8333333333333328E-3</v>
      </c>
      <c r="Q61" s="333">
        <f t="shared" si="41"/>
        <v>5.6000000000000008E-3</v>
      </c>
      <c r="R61" s="330" t="s">
        <v>47</v>
      </c>
      <c r="S61" s="317"/>
      <c r="T61" s="317"/>
      <c r="U61" s="319"/>
      <c r="V61" s="319">
        <v>41</v>
      </c>
      <c r="W61" s="319">
        <v>480</v>
      </c>
      <c r="X61" s="322">
        <v>7.0000000000000007E-2</v>
      </c>
      <c r="Y61" s="379"/>
    </row>
    <row r="62" spans="1:25" x14ac:dyDescent="0.25">
      <c r="A62" s="384">
        <v>9</v>
      </c>
      <c r="B62" s="316" t="s">
        <v>82</v>
      </c>
      <c r="C62" s="317" t="s">
        <v>83</v>
      </c>
      <c r="D62" s="329" t="s">
        <v>28</v>
      </c>
      <c r="E62" s="330">
        <v>8</v>
      </c>
      <c r="F62" s="330">
        <v>55</v>
      </c>
      <c r="G62" s="330">
        <v>144</v>
      </c>
      <c r="H62" s="319">
        <v>480</v>
      </c>
      <c r="I62" s="319"/>
      <c r="J62" s="319"/>
      <c r="K62" s="320">
        <f t="shared" si="42"/>
        <v>480</v>
      </c>
      <c r="L62" s="216">
        <f t="shared" si="38"/>
        <v>480</v>
      </c>
      <c r="M62" s="216"/>
      <c r="N62" s="216"/>
      <c r="O62" s="216">
        <f t="shared" si="39"/>
        <v>480</v>
      </c>
      <c r="P62" s="333">
        <f t="shared" si="40"/>
        <v>4.1000000000000002E-2</v>
      </c>
      <c r="Q62" s="333">
        <f t="shared" si="41"/>
        <v>3.3600000000000005E-2</v>
      </c>
      <c r="R62" s="330" t="s">
        <v>47</v>
      </c>
      <c r="S62" s="317"/>
      <c r="T62" s="317"/>
      <c r="U62" s="319"/>
      <c r="V62" s="319">
        <v>41</v>
      </c>
      <c r="W62" s="319">
        <v>480</v>
      </c>
      <c r="X62" s="322">
        <v>7.0000000000000007E-2</v>
      </c>
      <c r="Y62" s="379"/>
    </row>
    <row r="63" spans="1:25" x14ac:dyDescent="0.25">
      <c r="A63" s="384">
        <v>10</v>
      </c>
      <c r="B63" s="316" t="s">
        <v>82</v>
      </c>
      <c r="C63" s="317" t="s">
        <v>83</v>
      </c>
      <c r="D63" s="329" t="s">
        <v>28</v>
      </c>
      <c r="E63" s="330">
        <v>17</v>
      </c>
      <c r="F63" s="330">
        <v>55</v>
      </c>
      <c r="G63" s="330">
        <v>144</v>
      </c>
      <c r="H63" s="319">
        <v>360</v>
      </c>
      <c r="I63" s="319"/>
      <c r="J63" s="319"/>
      <c r="K63" s="320">
        <f t="shared" si="42"/>
        <v>360</v>
      </c>
      <c r="L63" s="216">
        <f t="shared" si="38"/>
        <v>360</v>
      </c>
      <c r="M63" s="216"/>
      <c r="N63" s="216"/>
      <c r="O63" s="216">
        <f t="shared" si="39"/>
        <v>360</v>
      </c>
      <c r="P63" s="333">
        <f t="shared" si="40"/>
        <v>3.075E-2</v>
      </c>
      <c r="Q63" s="333">
        <f t="shared" si="41"/>
        <v>2.5200000000000004E-2</v>
      </c>
      <c r="R63" s="330" t="s">
        <v>47</v>
      </c>
      <c r="S63" s="317"/>
      <c r="T63" s="317"/>
      <c r="U63" s="319"/>
      <c r="V63" s="319">
        <v>41</v>
      </c>
      <c r="W63" s="319">
        <v>480</v>
      </c>
      <c r="X63" s="322">
        <v>7.0000000000000007E-2</v>
      </c>
      <c r="Y63" s="379"/>
    </row>
    <row r="64" spans="1:25" x14ac:dyDescent="0.25">
      <c r="A64" s="384">
        <v>11</v>
      </c>
      <c r="B64" s="316" t="s">
        <v>82</v>
      </c>
      <c r="C64" s="317" t="s">
        <v>83</v>
      </c>
      <c r="D64" s="329" t="s">
        <v>28</v>
      </c>
      <c r="E64" s="330">
        <v>29</v>
      </c>
      <c r="F64" s="330">
        <v>60</v>
      </c>
      <c r="G64" s="330">
        <v>144</v>
      </c>
      <c r="H64" s="319">
        <v>80</v>
      </c>
      <c r="I64" s="319"/>
      <c r="J64" s="319"/>
      <c r="K64" s="320">
        <f>SUM(H64:J64)</f>
        <v>80</v>
      </c>
      <c r="L64" s="216">
        <f>SUM(H64)</f>
        <v>80</v>
      </c>
      <c r="M64" s="216"/>
      <c r="N64" s="216"/>
      <c r="O64" s="216">
        <f>SUM(K64)</f>
        <v>80</v>
      </c>
      <c r="P64" s="333">
        <f>(O64*V64/1000)/W64</f>
        <v>6.8333333333333328E-3</v>
      </c>
      <c r="Q64" s="333">
        <f>O64*X64/1000</f>
        <v>5.6000000000000008E-3</v>
      </c>
      <c r="R64" s="330" t="s">
        <v>47</v>
      </c>
      <c r="S64" s="317"/>
      <c r="T64" s="317"/>
      <c r="U64" s="319"/>
      <c r="V64" s="319">
        <v>41</v>
      </c>
      <c r="W64" s="319">
        <v>480</v>
      </c>
      <c r="X64" s="322">
        <v>7.0000000000000007E-2</v>
      </c>
      <c r="Y64" s="379"/>
    </row>
    <row r="65" spans="1:25" x14ac:dyDescent="0.25">
      <c r="A65" s="384">
        <v>12</v>
      </c>
      <c r="B65" s="316" t="s">
        <v>82</v>
      </c>
      <c r="C65" s="317" t="s">
        <v>83</v>
      </c>
      <c r="D65" s="329" t="s">
        <v>28</v>
      </c>
      <c r="E65" s="330">
        <v>46</v>
      </c>
      <c r="F65" s="330">
        <v>55</v>
      </c>
      <c r="G65" s="330">
        <v>144</v>
      </c>
      <c r="H65" s="319">
        <v>480</v>
      </c>
      <c r="I65" s="319"/>
      <c r="J65" s="319"/>
      <c r="K65" s="320">
        <f>SUM(H65:J65)</f>
        <v>480</v>
      </c>
      <c r="L65" s="216">
        <f>SUM(H65)</f>
        <v>480</v>
      </c>
      <c r="M65" s="216"/>
      <c r="N65" s="216"/>
      <c r="O65" s="216">
        <f>SUM(K65)</f>
        <v>480</v>
      </c>
      <c r="P65" s="333">
        <f>(O65*V65/1000)/W65</f>
        <v>4.1000000000000002E-2</v>
      </c>
      <c r="Q65" s="333">
        <f>O65*X65/1000</f>
        <v>3.3600000000000005E-2</v>
      </c>
      <c r="R65" s="330" t="s">
        <v>47</v>
      </c>
      <c r="S65" s="317"/>
      <c r="T65" s="317"/>
      <c r="U65" s="319"/>
      <c r="V65" s="319">
        <v>41</v>
      </c>
      <c r="W65" s="319">
        <v>480</v>
      </c>
      <c r="X65" s="322">
        <v>7.0000000000000007E-2</v>
      </c>
      <c r="Y65" s="379"/>
    </row>
    <row r="66" spans="1:25" x14ac:dyDescent="0.25">
      <c r="A66" s="384">
        <v>13</v>
      </c>
      <c r="B66" s="316" t="s">
        <v>82</v>
      </c>
      <c r="C66" s="317" t="s">
        <v>83</v>
      </c>
      <c r="D66" s="329" t="s">
        <v>28</v>
      </c>
      <c r="E66" s="330">
        <v>2</v>
      </c>
      <c r="F66" s="330">
        <v>58</v>
      </c>
      <c r="G66" s="330">
        <v>144</v>
      </c>
      <c r="H66" s="319">
        <v>480</v>
      </c>
      <c r="I66" s="319"/>
      <c r="J66" s="319"/>
      <c r="K66" s="320">
        <f>SUM(H66:J66)</f>
        <v>480</v>
      </c>
      <c r="L66" s="216">
        <f>SUM(H66)</f>
        <v>480</v>
      </c>
      <c r="M66" s="216"/>
      <c r="N66" s="216"/>
      <c r="O66" s="216">
        <f>SUM(K66)</f>
        <v>480</v>
      </c>
      <c r="P66" s="333">
        <f>(O66*V66/1000)/W66</f>
        <v>4.1000000000000002E-2</v>
      </c>
      <c r="Q66" s="333">
        <f>O66*X66/1000</f>
        <v>3.3600000000000005E-2</v>
      </c>
      <c r="R66" s="330" t="s">
        <v>47</v>
      </c>
      <c r="S66" s="317"/>
      <c r="T66" s="317"/>
      <c r="U66" s="319"/>
      <c r="V66" s="319">
        <v>41</v>
      </c>
      <c r="W66" s="319">
        <v>480</v>
      </c>
      <c r="X66" s="322">
        <v>7.0000000000000007E-2</v>
      </c>
      <c r="Y66" s="379"/>
    </row>
    <row r="67" spans="1:25" x14ac:dyDescent="0.25">
      <c r="A67" s="384">
        <v>14</v>
      </c>
      <c r="B67" s="316" t="s">
        <v>82</v>
      </c>
      <c r="C67" s="317" t="s">
        <v>83</v>
      </c>
      <c r="D67" s="329" t="s">
        <v>28</v>
      </c>
      <c r="E67" s="330">
        <v>21</v>
      </c>
      <c r="F67" s="330">
        <v>55</v>
      </c>
      <c r="G67" s="330">
        <v>144</v>
      </c>
      <c r="H67" s="319">
        <v>1380</v>
      </c>
      <c r="I67" s="319"/>
      <c r="J67" s="319"/>
      <c r="K67" s="320">
        <f t="shared" si="42"/>
        <v>1380</v>
      </c>
      <c r="L67" s="216">
        <f t="shared" si="38"/>
        <v>1380</v>
      </c>
      <c r="M67" s="216"/>
      <c r="N67" s="216"/>
      <c r="O67" s="216">
        <f t="shared" si="39"/>
        <v>1380</v>
      </c>
      <c r="P67" s="333">
        <f t="shared" si="40"/>
        <v>0.11787499999999999</v>
      </c>
      <c r="Q67" s="333">
        <f t="shared" si="41"/>
        <v>9.6600000000000005E-2</v>
      </c>
      <c r="R67" s="330" t="s">
        <v>47</v>
      </c>
      <c r="S67" s="317"/>
      <c r="T67" s="317"/>
      <c r="U67" s="319"/>
      <c r="V67" s="319">
        <v>41</v>
      </c>
      <c r="W67" s="319">
        <v>480</v>
      </c>
      <c r="X67" s="322">
        <v>7.0000000000000007E-2</v>
      </c>
      <c r="Y67" s="379"/>
    </row>
    <row r="68" spans="1:25" x14ac:dyDescent="0.25">
      <c r="A68" s="384">
        <v>15</v>
      </c>
      <c r="B68" s="316" t="s">
        <v>119</v>
      </c>
      <c r="C68" s="317" t="s">
        <v>133</v>
      </c>
      <c r="D68" s="329" t="s">
        <v>28</v>
      </c>
      <c r="E68" s="330">
        <v>26</v>
      </c>
      <c r="F68" s="330">
        <v>55</v>
      </c>
      <c r="G68" s="330">
        <v>144</v>
      </c>
      <c r="H68" s="319">
        <v>1720</v>
      </c>
      <c r="I68" s="362"/>
      <c r="J68" s="362"/>
      <c r="K68" s="320">
        <f t="shared" si="42"/>
        <v>1720</v>
      </c>
      <c r="L68" s="216">
        <f t="shared" si="38"/>
        <v>1720</v>
      </c>
      <c r="M68" s="216"/>
      <c r="N68" s="216"/>
      <c r="O68" s="216">
        <f t="shared" si="39"/>
        <v>1720</v>
      </c>
      <c r="P68" s="333">
        <f t="shared" si="40"/>
        <v>0.14691666666666667</v>
      </c>
      <c r="Q68" s="333">
        <f t="shared" si="41"/>
        <v>0.12040000000000001</v>
      </c>
      <c r="R68" s="330" t="s">
        <v>47</v>
      </c>
      <c r="S68" s="317"/>
      <c r="T68" s="317"/>
      <c r="U68" s="319"/>
      <c r="V68" s="319">
        <v>41</v>
      </c>
      <c r="W68" s="319">
        <v>480</v>
      </c>
      <c r="X68" s="322">
        <v>7.0000000000000007E-2</v>
      </c>
      <c r="Y68" s="379"/>
    </row>
    <row r="69" spans="1:25" x14ac:dyDescent="0.25">
      <c r="A69" s="384"/>
      <c r="B69" s="340"/>
      <c r="C69" s="25" t="s">
        <v>29</v>
      </c>
      <c r="D69" s="323"/>
      <c r="E69" s="216"/>
      <c r="F69" s="213"/>
      <c r="G69" s="318"/>
      <c r="H69" s="336">
        <f>SUM(H54:H68)</f>
        <v>9082</v>
      </c>
      <c r="I69" s="25">
        <f>SUM(I48:I50)</f>
        <v>0</v>
      </c>
      <c r="J69" s="25">
        <f>SUM(J48:J50)</f>
        <v>0</v>
      </c>
      <c r="K69" s="336">
        <f>SUM(H69+I69+J69)</f>
        <v>9082</v>
      </c>
      <c r="L69" s="227">
        <f>SUM(L54:L68)</f>
        <v>9082</v>
      </c>
      <c r="M69" s="227">
        <f t="shared" ref="M69:O69" si="45">SUM(M54:M68)</f>
        <v>0</v>
      </c>
      <c r="N69" s="227">
        <f t="shared" si="45"/>
        <v>0</v>
      </c>
      <c r="O69" s="227">
        <f t="shared" si="45"/>
        <v>9082</v>
      </c>
      <c r="P69" s="341">
        <f>SUM(P54:P68)</f>
        <v>0.77575416666666663</v>
      </c>
      <c r="Q69" s="341">
        <f>SUM(Q54:Q68)</f>
        <v>0.63574000000000019</v>
      </c>
      <c r="R69" s="213"/>
      <c r="S69" s="213"/>
      <c r="T69" s="213"/>
      <c r="U69" s="326"/>
      <c r="V69" s="319"/>
      <c r="W69" s="319"/>
      <c r="X69" s="322"/>
      <c r="Y69" s="379"/>
    </row>
    <row r="70" spans="1:25" x14ac:dyDescent="0.2">
      <c r="A70" s="384"/>
      <c r="B70" s="340"/>
      <c r="C70" s="26" t="s">
        <v>136</v>
      </c>
      <c r="D70" s="362"/>
      <c r="E70" s="340"/>
      <c r="F70" s="340"/>
      <c r="G70" s="362"/>
      <c r="H70" s="362"/>
      <c r="I70" s="362"/>
      <c r="J70" s="362"/>
      <c r="K70" s="362"/>
      <c r="L70" s="340"/>
      <c r="M70" s="340"/>
      <c r="N70" s="340"/>
      <c r="O70" s="340"/>
      <c r="P70" s="363"/>
      <c r="Q70" s="363"/>
      <c r="R70" s="340"/>
      <c r="S70" s="340"/>
      <c r="T70" s="340"/>
      <c r="U70" s="340"/>
      <c r="V70" s="340"/>
      <c r="W70" s="340"/>
      <c r="X70" s="340"/>
      <c r="Y70" s="379"/>
    </row>
    <row r="71" spans="1:25" x14ac:dyDescent="0.25">
      <c r="A71" s="377"/>
      <c r="B71" s="340"/>
      <c r="C71" s="27" t="s">
        <v>134</v>
      </c>
      <c r="D71" s="362"/>
      <c r="E71" s="340"/>
      <c r="F71" s="340"/>
      <c r="G71" s="362"/>
      <c r="H71" s="362"/>
      <c r="I71" s="362"/>
      <c r="J71" s="362"/>
      <c r="K71" s="362"/>
      <c r="L71" s="340"/>
      <c r="M71" s="340"/>
      <c r="N71" s="340"/>
      <c r="O71" s="340"/>
      <c r="P71" s="363"/>
      <c r="Q71" s="363"/>
      <c r="R71" s="340"/>
      <c r="S71" s="340"/>
      <c r="T71" s="340"/>
      <c r="U71" s="340"/>
      <c r="V71" s="340"/>
      <c r="W71" s="340"/>
      <c r="X71" s="340"/>
      <c r="Y71" s="379"/>
    </row>
    <row r="72" spans="1:25" x14ac:dyDescent="0.25">
      <c r="A72" s="377">
        <v>1</v>
      </c>
      <c r="B72" s="316" t="s">
        <v>79</v>
      </c>
      <c r="C72" s="317" t="s">
        <v>80</v>
      </c>
      <c r="D72" s="329" t="s">
        <v>28</v>
      </c>
      <c r="E72" s="330">
        <v>4</v>
      </c>
      <c r="F72" s="330">
        <v>0</v>
      </c>
      <c r="G72" s="330">
        <v>311</v>
      </c>
      <c r="H72" s="328">
        <v>480</v>
      </c>
      <c r="I72" s="362"/>
      <c r="J72" s="362"/>
      <c r="K72" s="320">
        <f t="shared" ref="K72:K82" si="46">SUM(H72:J72)</f>
        <v>480</v>
      </c>
      <c r="L72" s="216">
        <f t="shared" ref="L72:L82" si="47">SUM(H72)</f>
        <v>480</v>
      </c>
      <c r="M72" s="216"/>
      <c r="N72" s="216"/>
      <c r="O72" s="216">
        <f t="shared" ref="O72:O82" si="48">SUM(K72)</f>
        <v>480</v>
      </c>
      <c r="P72" s="333">
        <f t="shared" ref="P72:P82" si="49">(O72*V72/1000)/W72</f>
        <v>4.1000000000000002E-2</v>
      </c>
      <c r="Q72" s="333">
        <f t="shared" ref="Q72:Q82" si="50">O72*X72/1000</f>
        <v>3.3600000000000005E-2</v>
      </c>
      <c r="R72" s="330" t="s">
        <v>47</v>
      </c>
      <c r="S72" s="317"/>
      <c r="T72" s="317"/>
      <c r="U72" s="319"/>
      <c r="V72" s="319">
        <v>41</v>
      </c>
      <c r="W72" s="319">
        <v>480</v>
      </c>
      <c r="X72" s="322">
        <v>7.0000000000000007E-2</v>
      </c>
      <c r="Y72" s="379"/>
    </row>
    <row r="73" spans="1:25" x14ac:dyDescent="0.25">
      <c r="A73" s="377">
        <v>2</v>
      </c>
      <c r="B73" s="316" t="s">
        <v>79</v>
      </c>
      <c r="C73" s="317" t="s">
        <v>80</v>
      </c>
      <c r="D73" s="329" t="s">
        <v>28</v>
      </c>
      <c r="E73" s="330">
        <v>34</v>
      </c>
      <c r="F73" s="330">
        <v>42</v>
      </c>
      <c r="G73" s="330">
        <v>474</v>
      </c>
      <c r="H73" s="328">
        <v>3834</v>
      </c>
      <c r="I73" s="362"/>
      <c r="J73" s="362"/>
      <c r="K73" s="320">
        <f t="shared" si="46"/>
        <v>3834</v>
      </c>
      <c r="L73" s="216">
        <f t="shared" si="47"/>
        <v>3834</v>
      </c>
      <c r="M73" s="216"/>
      <c r="N73" s="216"/>
      <c r="O73" s="216">
        <f t="shared" si="48"/>
        <v>3834</v>
      </c>
      <c r="P73" s="333">
        <f t="shared" si="49"/>
        <v>0.32748749999999999</v>
      </c>
      <c r="Q73" s="333">
        <f t="shared" si="50"/>
        <v>0.26838000000000006</v>
      </c>
      <c r="R73" s="330" t="s">
        <v>47</v>
      </c>
      <c r="S73" s="317"/>
      <c r="T73" s="317"/>
      <c r="U73" s="319"/>
      <c r="V73" s="319">
        <v>41</v>
      </c>
      <c r="W73" s="319">
        <v>480</v>
      </c>
      <c r="X73" s="322">
        <v>7.0000000000000007E-2</v>
      </c>
      <c r="Y73" s="379"/>
    </row>
    <row r="74" spans="1:25" x14ac:dyDescent="0.25">
      <c r="A74" s="377">
        <v>3</v>
      </c>
      <c r="B74" s="316" t="s">
        <v>79</v>
      </c>
      <c r="C74" s="317" t="s">
        <v>80</v>
      </c>
      <c r="D74" s="329" t="s">
        <v>28</v>
      </c>
      <c r="E74" s="330">
        <v>52</v>
      </c>
      <c r="F74" s="330">
        <v>42</v>
      </c>
      <c r="G74" s="330">
        <v>474</v>
      </c>
      <c r="H74" s="328">
        <v>480</v>
      </c>
      <c r="I74" s="362"/>
      <c r="J74" s="362"/>
      <c r="K74" s="320">
        <f t="shared" si="46"/>
        <v>480</v>
      </c>
      <c r="L74" s="216">
        <f t="shared" si="47"/>
        <v>480</v>
      </c>
      <c r="M74" s="216"/>
      <c r="N74" s="216"/>
      <c r="O74" s="216">
        <f t="shared" si="48"/>
        <v>480</v>
      </c>
      <c r="P74" s="333">
        <f t="shared" si="49"/>
        <v>4.1000000000000002E-2</v>
      </c>
      <c r="Q74" s="333">
        <f t="shared" si="50"/>
        <v>3.3600000000000005E-2</v>
      </c>
      <c r="R74" s="330" t="s">
        <v>47</v>
      </c>
      <c r="S74" s="317"/>
      <c r="T74" s="317"/>
      <c r="U74" s="319"/>
      <c r="V74" s="319">
        <v>41</v>
      </c>
      <c r="W74" s="319">
        <v>480</v>
      </c>
      <c r="X74" s="322">
        <v>7.0000000000000007E-2</v>
      </c>
      <c r="Y74" s="379"/>
    </row>
    <row r="75" spans="1:25" x14ac:dyDescent="0.25">
      <c r="A75" s="377">
        <v>4</v>
      </c>
      <c r="B75" s="316" t="s">
        <v>79</v>
      </c>
      <c r="C75" s="317" t="s">
        <v>80</v>
      </c>
      <c r="D75" s="329" t="s">
        <v>28</v>
      </c>
      <c r="E75" s="330">
        <v>4</v>
      </c>
      <c r="F75" s="330">
        <v>43</v>
      </c>
      <c r="G75" s="330">
        <v>474</v>
      </c>
      <c r="H75" s="328">
        <v>1920</v>
      </c>
      <c r="I75" s="362"/>
      <c r="J75" s="362"/>
      <c r="K75" s="320">
        <f t="shared" si="46"/>
        <v>1920</v>
      </c>
      <c r="L75" s="216">
        <f t="shared" si="47"/>
        <v>1920</v>
      </c>
      <c r="M75" s="216"/>
      <c r="N75" s="216"/>
      <c r="O75" s="216">
        <f t="shared" si="48"/>
        <v>1920</v>
      </c>
      <c r="P75" s="333">
        <f t="shared" si="49"/>
        <v>0.16400000000000001</v>
      </c>
      <c r="Q75" s="333">
        <f t="shared" si="50"/>
        <v>0.13440000000000002</v>
      </c>
      <c r="R75" s="330" t="s">
        <v>47</v>
      </c>
      <c r="S75" s="317"/>
      <c r="T75" s="317"/>
      <c r="U75" s="319"/>
      <c r="V75" s="319">
        <v>41</v>
      </c>
      <c r="W75" s="319">
        <v>480</v>
      </c>
      <c r="X75" s="322">
        <v>7.0000000000000007E-2</v>
      </c>
      <c r="Y75" s="379"/>
    </row>
    <row r="76" spans="1:25" x14ac:dyDescent="0.25">
      <c r="A76" s="377">
        <v>5</v>
      </c>
      <c r="B76" s="316" t="s">
        <v>79</v>
      </c>
      <c r="C76" s="317" t="s">
        <v>80</v>
      </c>
      <c r="D76" s="329" t="s">
        <v>28</v>
      </c>
      <c r="E76" s="330">
        <v>4</v>
      </c>
      <c r="F76" s="330">
        <v>44</v>
      </c>
      <c r="G76" s="330">
        <v>255</v>
      </c>
      <c r="H76" s="328">
        <v>70</v>
      </c>
      <c r="I76" s="362"/>
      <c r="J76" s="362"/>
      <c r="K76" s="320">
        <f t="shared" si="46"/>
        <v>70</v>
      </c>
      <c r="L76" s="216">
        <f t="shared" si="47"/>
        <v>70</v>
      </c>
      <c r="M76" s="216"/>
      <c r="N76" s="216"/>
      <c r="O76" s="216">
        <f t="shared" si="48"/>
        <v>70</v>
      </c>
      <c r="P76" s="333">
        <f t="shared" si="49"/>
        <v>5.9791666666666665E-3</v>
      </c>
      <c r="Q76" s="333">
        <f t="shared" si="50"/>
        <v>4.9000000000000007E-3</v>
      </c>
      <c r="R76" s="330" t="s">
        <v>47</v>
      </c>
      <c r="S76" s="317"/>
      <c r="T76" s="317"/>
      <c r="U76" s="319"/>
      <c r="V76" s="319">
        <v>41</v>
      </c>
      <c r="W76" s="319">
        <v>480</v>
      </c>
      <c r="X76" s="322">
        <v>7.0000000000000007E-2</v>
      </c>
      <c r="Y76" s="379"/>
    </row>
    <row r="77" spans="1:25" x14ac:dyDescent="0.25">
      <c r="A77" s="377">
        <v>6</v>
      </c>
      <c r="B77" s="316" t="s">
        <v>79</v>
      </c>
      <c r="C77" s="317" t="s">
        <v>80</v>
      </c>
      <c r="D77" s="329" t="s">
        <v>28</v>
      </c>
      <c r="E77" s="330">
        <v>7</v>
      </c>
      <c r="F77" s="330">
        <v>50</v>
      </c>
      <c r="G77" s="330">
        <v>11</v>
      </c>
      <c r="H77" s="328">
        <v>360</v>
      </c>
      <c r="I77" s="362"/>
      <c r="J77" s="362"/>
      <c r="K77" s="320">
        <f t="shared" si="46"/>
        <v>360</v>
      </c>
      <c r="L77" s="216">
        <f t="shared" si="47"/>
        <v>360</v>
      </c>
      <c r="M77" s="216"/>
      <c r="N77" s="216"/>
      <c r="O77" s="216">
        <f t="shared" si="48"/>
        <v>360</v>
      </c>
      <c r="P77" s="333">
        <f t="shared" si="49"/>
        <v>3.075E-2</v>
      </c>
      <c r="Q77" s="333">
        <f t="shared" si="50"/>
        <v>2.5200000000000004E-2</v>
      </c>
      <c r="R77" s="330" t="s">
        <v>47</v>
      </c>
      <c r="S77" s="317"/>
      <c r="T77" s="317"/>
      <c r="U77" s="319"/>
      <c r="V77" s="319">
        <v>41</v>
      </c>
      <c r="W77" s="319">
        <v>480</v>
      </c>
      <c r="X77" s="322">
        <v>7.0000000000000007E-2</v>
      </c>
      <c r="Y77" s="379"/>
    </row>
    <row r="78" spans="1:25" x14ac:dyDescent="0.25">
      <c r="A78" s="377">
        <v>7</v>
      </c>
      <c r="B78" s="316" t="s">
        <v>79</v>
      </c>
      <c r="C78" s="317" t="s">
        <v>80</v>
      </c>
      <c r="D78" s="329" t="s">
        <v>28</v>
      </c>
      <c r="E78" s="330">
        <v>3</v>
      </c>
      <c r="F78" s="330">
        <v>52</v>
      </c>
      <c r="G78" s="330">
        <v>144</v>
      </c>
      <c r="H78" s="328">
        <v>480</v>
      </c>
      <c r="I78" s="362"/>
      <c r="J78" s="362"/>
      <c r="K78" s="320">
        <f t="shared" si="46"/>
        <v>480</v>
      </c>
      <c r="L78" s="216">
        <f t="shared" si="47"/>
        <v>480</v>
      </c>
      <c r="M78" s="216"/>
      <c r="N78" s="216"/>
      <c r="O78" s="216">
        <f t="shared" si="48"/>
        <v>480</v>
      </c>
      <c r="P78" s="333">
        <f t="shared" si="49"/>
        <v>4.1000000000000002E-2</v>
      </c>
      <c r="Q78" s="333">
        <f t="shared" si="50"/>
        <v>3.3600000000000005E-2</v>
      </c>
      <c r="R78" s="330" t="s">
        <v>47</v>
      </c>
      <c r="S78" s="317"/>
      <c r="T78" s="317"/>
      <c r="U78" s="319"/>
      <c r="V78" s="319">
        <v>41</v>
      </c>
      <c r="W78" s="319">
        <v>480</v>
      </c>
      <c r="X78" s="322">
        <v>7.0000000000000007E-2</v>
      </c>
      <c r="Y78" s="379"/>
    </row>
    <row r="79" spans="1:25" x14ac:dyDescent="0.25">
      <c r="A79" s="377">
        <v>8</v>
      </c>
      <c r="B79" s="316" t="s">
        <v>79</v>
      </c>
      <c r="C79" s="317" t="s">
        <v>80</v>
      </c>
      <c r="D79" s="329" t="s">
        <v>28</v>
      </c>
      <c r="E79" s="330">
        <v>9</v>
      </c>
      <c r="F79" s="330">
        <v>54</v>
      </c>
      <c r="G79" s="330">
        <v>144</v>
      </c>
      <c r="H79" s="328">
        <v>648</v>
      </c>
      <c r="I79" s="362"/>
      <c r="J79" s="362"/>
      <c r="K79" s="320">
        <f t="shared" si="46"/>
        <v>648</v>
      </c>
      <c r="L79" s="216">
        <f t="shared" si="47"/>
        <v>648</v>
      </c>
      <c r="M79" s="216"/>
      <c r="N79" s="216"/>
      <c r="O79" s="216">
        <f t="shared" si="48"/>
        <v>648</v>
      </c>
      <c r="P79" s="333">
        <f t="shared" si="49"/>
        <v>5.5350000000000003E-2</v>
      </c>
      <c r="Q79" s="333">
        <f t="shared" si="50"/>
        <v>4.5360000000000004E-2</v>
      </c>
      <c r="R79" s="330" t="s">
        <v>47</v>
      </c>
      <c r="S79" s="317"/>
      <c r="T79" s="317"/>
      <c r="U79" s="319"/>
      <c r="V79" s="319">
        <v>41</v>
      </c>
      <c r="W79" s="319">
        <v>480</v>
      </c>
      <c r="X79" s="322">
        <v>7.0000000000000007E-2</v>
      </c>
      <c r="Y79" s="379"/>
    </row>
    <row r="80" spans="1:25" x14ac:dyDescent="0.25">
      <c r="A80" s="377">
        <v>9</v>
      </c>
      <c r="B80" s="316" t="s">
        <v>79</v>
      </c>
      <c r="C80" s="317" t="s">
        <v>80</v>
      </c>
      <c r="D80" s="329" t="s">
        <v>28</v>
      </c>
      <c r="E80" s="330">
        <v>1</v>
      </c>
      <c r="F80" s="330">
        <v>56</v>
      </c>
      <c r="G80" s="330">
        <v>53</v>
      </c>
      <c r="H80" s="328">
        <v>480</v>
      </c>
      <c r="I80" s="362"/>
      <c r="J80" s="362"/>
      <c r="K80" s="320">
        <f t="shared" si="46"/>
        <v>480</v>
      </c>
      <c r="L80" s="216">
        <f t="shared" si="47"/>
        <v>480</v>
      </c>
      <c r="M80" s="216"/>
      <c r="N80" s="216"/>
      <c r="O80" s="216">
        <f t="shared" si="48"/>
        <v>480</v>
      </c>
      <c r="P80" s="333">
        <f t="shared" si="49"/>
        <v>4.1000000000000002E-2</v>
      </c>
      <c r="Q80" s="333">
        <f t="shared" si="50"/>
        <v>3.3600000000000005E-2</v>
      </c>
      <c r="R80" s="330" t="s">
        <v>47</v>
      </c>
      <c r="S80" s="317"/>
      <c r="T80" s="317"/>
      <c r="U80" s="319"/>
      <c r="V80" s="319">
        <v>41</v>
      </c>
      <c r="W80" s="319">
        <v>480</v>
      </c>
      <c r="X80" s="322">
        <v>7.0000000000000007E-2</v>
      </c>
      <c r="Y80" s="379"/>
    </row>
    <row r="81" spans="1:25" x14ac:dyDescent="0.25">
      <c r="A81" s="377">
        <v>10</v>
      </c>
      <c r="B81" s="316" t="s">
        <v>79</v>
      </c>
      <c r="C81" s="317" t="s">
        <v>80</v>
      </c>
      <c r="D81" s="329" t="s">
        <v>28</v>
      </c>
      <c r="E81" s="330">
        <v>1</v>
      </c>
      <c r="F81" s="330">
        <v>56</v>
      </c>
      <c r="G81" s="330">
        <v>144</v>
      </c>
      <c r="H81" s="328">
        <v>222</v>
      </c>
      <c r="I81" s="362"/>
      <c r="J81" s="362"/>
      <c r="K81" s="320">
        <f t="shared" si="46"/>
        <v>222</v>
      </c>
      <c r="L81" s="216">
        <f t="shared" si="47"/>
        <v>222</v>
      </c>
      <c r="M81" s="216"/>
      <c r="N81" s="216"/>
      <c r="O81" s="216">
        <f t="shared" si="48"/>
        <v>222</v>
      </c>
      <c r="P81" s="333">
        <f t="shared" si="49"/>
        <v>1.89625E-2</v>
      </c>
      <c r="Q81" s="333">
        <f t="shared" si="50"/>
        <v>1.5540000000000002E-2</v>
      </c>
      <c r="R81" s="330" t="s">
        <v>47</v>
      </c>
      <c r="S81" s="317"/>
      <c r="T81" s="317"/>
      <c r="U81" s="319"/>
      <c r="V81" s="319">
        <v>41</v>
      </c>
      <c r="W81" s="319">
        <v>480</v>
      </c>
      <c r="X81" s="322">
        <v>7.0000000000000007E-2</v>
      </c>
      <c r="Y81" s="379"/>
    </row>
    <row r="82" spans="1:25" x14ac:dyDescent="0.25">
      <c r="A82" s="377">
        <v>11</v>
      </c>
      <c r="B82" s="316" t="s">
        <v>79</v>
      </c>
      <c r="C82" s="317" t="s">
        <v>80</v>
      </c>
      <c r="D82" s="329" t="s">
        <v>28</v>
      </c>
      <c r="E82" s="330" t="s">
        <v>81</v>
      </c>
      <c r="F82" s="330">
        <v>56</v>
      </c>
      <c r="G82" s="330">
        <v>144</v>
      </c>
      <c r="H82" s="328">
        <v>33</v>
      </c>
      <c r="I82" s="362"/>
      <c r="J82" s="362"/>
      <c r="K82" s="320">
        <f t="shared" si="46"/>
        <v>33</v>
      </c>
      <c r="L82" s="216">
        <f t="shared" si="47"/>
        <v>33</v>
      </c>
      <c r="M82" s="216"/>
      <c r="N82" s="216"/>
      <c r="O82" s="216">
        <f t="shared" si="48"/>
        <v>33</v>
      </c>
      <c r="P82" s="333">
        <f t="shared" si="49"/>
        <v>2.8187500000000001E-3</v>
      </c>
      <c r="Q82" s="333">
        <f t="shared" si="50"/>
        <v>2.31E-3</v>
      </c>
      <c r="R82" s="330" t="s">
        <v>47</v>
      </c>
      <c r="S82" s="317"/>
      <c r="T82" s="317"/>
      <c r="U82" s="319"/>
      <c r="V82" s="319">
        <v>41</v>
      </c>
      <c r="W82" s="319">
        <v>480</v>
      </c>
      <c r="X82" s="322">
        <v>7.0000000000000007E-2</v>
      </c>
      <c r="Y82" s="379"/>
    </row>
    <row r="83" spans="1:25" x14ac:dyDescent="0.25">
      <c r="A83" s="377"/>
      <c r="B83" s="340"/>
      <c r="C83" s="25" t="s">
        <v>29</v>
      </c>
      <c r="D83" s="323"/>
      <c r="E83" s="216"/>
      <c r="F83" s="213"/>
      <c r="G83" s="318"/>
      <c r="H83" s="336">
        <f>SUM(H72:H82)</f>
        <v>9007</v>
      </c>
      <c r="I83" s="25">
        <f>SUM(I78:I82)</f>
        <v>0</v>
      </c>
      <c r="J83" s="25">
        <f>SUM(J81:J82)</f>
        <v>0</v>
      </c>
      <c r="K83" s="336">
        <f>SUM(H83+I83+J83)</f>
        <v>9007</v>
      </c>
      <c r="L83" s="227">
        <f>SUM(L72:L82)</f>
        <v>9007</v>
      </c>
      <c r="M83" s="227">
        <f>SUM(M72:M82)</f>
        <v>0</v>
      </c>
      <c r="N83" s="227">
        <f>SUM(N72:N82)</f>
        <v>0</v>
      </c>
      <c r="O83" s="227">
        <f>SUM(O72:O82)</f>
        <v>9007</v>
      </c>
      <c r="P83" s="341">
        <f>SUM(P72:P82)</f>
        <v>0.76934791666666669</v>
      </c>
      <c r="Q83" s="341">
        <f>SUM(Q82:Q82)</f>
        <v>2.31E-3</v>
      </c>
      <c r="R83" s="213"/>
      <c r="S83" s="213"/>
      <c r="T83" s="213"/>
      <c r="U83" s="326"/>
      <c r="V83" s="319"/>
      <c r="W83" s="319"/>
      <c r="X83" s="322"/>
      <c r="Y83" s="379"/>
    </row>
    <row r="84" spans="1:25" x14ac:dyDescent="0.2">
      <c r="A84" s="384"/>
      <c r="B84" s="30"/>
      <c r="C84" s="26" t="s">
        <v>136</v>
      </c>
      <c r="D84" s="32"/>
      <c r="E84" s="30"/>
      <c r="F84" s="30"/>
      <c r="G84" s="32"/>
      <c r="H84" s="32"/>
      <c r="I84" s="32"/>
      <c r="J84" s="32"/>
      <c r="K84" s="32"/>
      <c r="L84" s="30"/>
      <c r="M84" s="30"/>
      <c r="N84" s="30"/>
      <c r="O84" s="30"/>
      <c r="P84" s="45"/>
      <c r="Q84" s="45"/>
      <c r="R84" s="30"/>
      <c r="S84" s="30"/>
      <c r="T84" s="30"/>
      <c r="U84" s="30"/>
      <c r="V84" s="30"/>
      <c r="W84" s="30"/>
      <c r="X84" s="30"/>
      <c r="Y84" s="385"/>
    </row>
    <row r="85" spans="1:25" ht="16.5" thickBot="1" x14ac:dyDescent="0.3">
      <c r="A85" s="386"/>
      <c r="B85" s="387"/>
      <c r="C85" s="388" t="s">
        <v>29</v>
      </c>
      <c r="D85" s="389"/>
      <c r="E85" s="387"/>
      <c r="F85" s="387"/>
      <c r="G85" s="389"/>
      <c r="H85" s="389"/>
      <c r="I85" s="389"/>
      <c r="J85" s="389"/>
      <c r="K85" s="389"/>
      <c r="L85" s="390"/>
      <c r="M85" s="390"/>
      <c r="N85" s="390"/>
      <c r="O85" s="390"/>
      <c r="P85" s="391">
        <f>SUM(P12:P83)/2</f>
        <v>137.93110208333334</v>
      </c>
      <c r="Q85" s="391">
        <f>SUM(Q12:Q83)/2</f>
        <v>102.87134000000002</v>
      </c>
      <c r="R85" s="390"/>
      <c r="S85" s="390"/>
      <c r="T85" s="390"/>
      <c r="U85" s="390"/>
      <c r="V85" s="390"/>
      <c r="W85" s="390"/>
      <c r="X85" s="390"/>
      <c r="Y85" s="392"/>
    </row>
    <row r="86" spans="1:25" s="563" customFormat="1" x14ac:dyDescent="0.25">
      <c r="A86" s="559"/>
      <c r="B86" s="560"/>
      <c r="C86" s="561"/>
      <c r="D86" s="562"/>
      <c r="E86" s="560"/>
      <c r="F86" s="560"/>
      <c r="G86" s="562"/>
      <c r="H86" s="562"/>
      <c r="I86" s="562"/>
      <c r="J86" s="562"/>
      <c r="K86" s="562"/>
      <c r="P86" s="564"/>
      <c r="Q86" s="564"/>
    </row>
    <row r="87" spans="1:25" s="563" customFormat="1" x14ac:dyDescent="0.25">
      <c r="A87" s="559"/>
      <c r="B87" s="560"/>
      <c r="C87" s="561"/>
      <c r="D87" s="562"/>
      <c r="E87" s="560"/>
      <c r="F87" s="560"/>
      <c r="G87" s="562"/>
      <c r="H87" s="562"/>
      <c r="I87" s="562"/>
      <c r="J87" s="562"/>
      <c r="K87" s="562"/>
      <c r="P87" s="564"/>
      <c r="Q87" s="564"/>
    </row>
    <row r="88" spans="1:25" s="563" customFormat="1" x14ac:dyDescent="0.25">
      <c r="A88" s="559"/>
      <c r="B88" s="560"/>
      <c r="C88" s="561"/>
      <c r="D88" s="562"/>
      <c r="E88" s="560"/>
      <c r="F88" s="560"/>
      <c r="G88" s="562"/>
      <c r="H88" s="562"/>
      <c r="I88" s="562"/>
      <c r="J88" s="562"/>
      <c r="K88" s="562"/>
      <c r="P88" s="564"/>
      <c r="Q88" s="564"/>
    </row>
    <row r="89" spans="1:25" s="563" customFormat="1" x14ac:dyDescent="0.25">
      <c r="A89" s="559"/>
      <c r="B89" s="560"/>
      <c r="C89" s="561"/>
      <c r="D89" s="562"/>
      <c r="E89" s="560"/>
      <c r="F89" s="560"/>
      <c r="G89" s="562"/>
      <c r="H89" s="562"/>
      <c r="I89" s="562"/>
      <c r="J89" s="562"/>
      <c r="K89" s="562"/>
      <c r="P89" s="564"/>
      <c r="Q89" s="564"/>
    </row>
    <row r="90" spans="1:25" s="563" customFormat="1" x14ac:dyDescent="0.25">
      <c r="A90" s="559"/>
      <c r="B90" s="560"/>
      <c r="C90" s="561"/>
      <c r="D90" s="562"/>
      <c r="E90" s="560"/>
      <c r="F90" s="560"/>
      <c r="G90" s="562"/>
      <c r="H90" s="562"/>
      <c r="I90" s="562"/>
      <c r="J90" s="562"/>
      <c r="K90" s="562"/>
      <c r="P90" s="564"/>
      <c r="Q90" s="564"/>
    </row>
    <row r="91" spans="1:25" s="563" customFormat="1" x14ac:dyDescent="0.25">
      <c r="A91" s="559"/>
      <c r="B91" s="560"/>
      <c r="C91" s="561"/>
      <c r="D91" s="562"/>
      <c r="E91" s="560"/>
      <c r="F91" s="560"/>
      <c r="G91" s="562"/>
      <c r="H91" s="562"/>
      <c r="I91" s="562"/>
      <c r="J91" s="562"/>
      <c r="K91" s="562"/>
      <c r="P91" s="564"/>
      <c r="Q91" s="564"/>
    </row>
    <row r="92" spans="1:25" x14ac:dyDescent="0.25">
      <c r="A92" s="364"/>
      <c r="B92" s="365"/>
      <c r="C92" s="366"/>
      <c r="D92" s="367"/>
      <c r="E92" s="365"/>
      <c r="F92" s="365"/>
      <c r="G92" s="367"/>
      <c r="H92" s="367"/>
      <c r="I92" s="367"/>
      <c r="J92" s="367"/>
      <c r="K92" s="367"/>
      <c r="L92" s="368"/>
      <c r="M92" s="368"/>
      <c r="N92" s="368"/>
      <c r="O92" s="368"/>
      <c r="P92" s="369"/>
      <c r="Q92" s="369"/>
      <c r="R92" s="368"/>
      <c r="S92" s="368"/>
      <c r="T92" s="368"/>
      <c r="U92" s="368"/>
      <c r="V92" s="368"/>
      <c r="W92" s="368"/>
      <c r="X92" s="368"/>
      <c r="Y92" s="368"/>
    </row>
    <row r="93" spans="1:25" x14ac:dyDescent="0.25">
      <c r="A93" s="43"/>
      <c r="B93" s="34"/>
      <c r="C93" s="39"/>
      <c r="D93" s="35"/>
      <c r="E93" s="34"/>
      <c r="F93" s="34"/>
      <c r="G93" s="35"/>
      <c r="H93" s="35"/>
      <c r="I93" s="35"/>
      <c r="J93" s="35"/>
      <c r="K93" s="35"/>
      <c r="L93" s="36"/>
      <c r="M93" s="36"/>
      <c r="N93" s="36"/>
      <c r="O93" s="36"/>
      <c r="P93" s="37"/>
      <c r="Q93" s="37"/>
      <c r="R93" s="36"/>
      <c r="S93" s="36"/>
      <c r="T93" s="36"/>
      <c r="U93" s="36"/>
      <c r="V93" s="36"/>
      <c r="W93" s="36"/>
      <c r="X93" s="36"/>
      <c r="Y93" s="36"/>
    </row>
    <row r="94" spans="1:25" x14ac:dyDescent="0.25">
      <c r="A94" s="43"/>
      <c r="B94" s="34"/>
      <c r="C94" s="39"/>
      <c r="D94" s="35"/>
      <c r="E94" s="34"/>
      <c r="F94" s="34"/>
      <c r="G94" s="35"/>
      <c r="H94" s="35"/>
      <c r="I94" s="35"/>
      <c r="J94" s="35"/>
      <c r="K94" s="35"/>
      <c r="L94" s="36"/>
      <c r="M94" s="36"/>
      <c r="N94" s="36"/>
      <c r="O94" s="36"/>
      <c r="P94" s="37"/>
      <c r="Q94" s="37"/>
      <c r="R94" s="36"/>
      <c r="S94" s="36"/>
      <c r="T94" s="36"/>
      <c r="U94" s="36"/>
      <c r="V94" s="36"/>
      <c r="W94" s="36"/>
      <c r="X94" s="36"/>
      <c r="Y94" s="36"/>
    </row>
    <row r="95" spans="1:25" x14ac:dyDescent="0.25">
      <c r="A95" s="43"/>
      <c r="B95" s="34"/>
      <c r="C95" s="39"/>
      <c r="D95" s="35"/>
      <c r="E95" s="34"/>
      <c r="F95" s="34"/>
      <c r="G95" s="35"/>
      <c r="H95" s="35"/>
      <c r="I95" s="35"/>
      <c r="J95" s="35"/>
      <c r="K95" s="35"/>
      <c r="L95" s="36"/>
      <c r="M95" s="36"/>
      <c r="N95" s="36"/>
      <c r="O95" s="36"/>
      <c r="P95" s="37"/>
      <c r="Q95" s="37"/>
      <c r="R95" s="36"/>
      <c r="S95" s="36"/>
      <c r="T95" s="36"/>
      <c r="U95" s="36"/>
      <c r="V95" s="36"/>
      <c r="W95" s="36"/>
      <c r="X95" s="36"/>
      <c r="Y95" s="36"/>
    </row>
    <row r="96" spans="1:25" x14ac:dyDescent="0.25">
      <c r="A96" s="43"/>
      <c r="B96" s="34"/>
      <c r="C96" s="39"/>
      <c r="D96" s="35"/>
      <c r="E96" s="34"/>
      <c r="F96" s="34"/>
      <c r="G96" s="35"/>
      <c r="H96" s="35"/>
      <c r="I96" s="35"/>
      <c r="J96" s="35"/>
      <c r="K96" s="35"/>
      <c r="L96" s="36"/>
      <c r="M96" s="36"/>
      <c r="N96" s="36"/>
      <c r="O96" s="36"/>
      <c r="P96" s="37"/>
      <c r="Q96" s="37"/>
      <c r="R96" s="36"/>
      <c r="S96" s="36"/>
      <c r="T96" s="36"/>
      <c r="U96" s="36"/>
      <c r="V96" s="36"/>
      <c r="W96" s="36"/>
      <c r="X96" s="36"/>
      <c r="Y96" s="36"/>
    </row>
    <row r="97" spans="1:25" x14ac:dyDescent="0.25">
      <c r="A97" s="43"/>
      <c r="B97" s="34"/>
      <c r="C97" s="39"/>
      <c r="D97" s="35"/>
      <c r="E97" s="34"/>
      <c r="F97" s="34"/>
      <c r="G97" s="35"/>
      <c r="H97" s="35"/>
      <c r="I97" s="35"/>
      <c r="J97" s="35"/>
      <c r="K97" s="35"/>
      <c r="L97" s="36"/>
      <c r="M97" s="36"/>
      <c r="N97" s="36"/>
      <c r="O97" s="36"/>
      <c r="P97" s="37"/>
      <c r="Q97" s="37"/>
      <c r="R97" s="36"/>
      <c r="S97" s="36"/>
      <c r="T97" s="36"/>
      <c r="U97" s="36"/>
      <c r="V97" s="36"/>
      <c r="W97" s="36"/>
      <c r="X97" s="36"/>
      <c r="Y97" s="36"/>
    </row>
    <row r="98" spans="1:25" x14ac:dyDescent="0.25">
      <c r="A98" s="43"/>
      <c r="B98" s="34"/>
      <c r="C98" s="39"/>
      <c r="D98" s="35"/>
      <c r="E98" s="34"/>
      <c r="F98" s="34"/>
      <c r="G98" s="35"/>
      <c r="H98" s="35"/>
      <c r="I98" s="35"/>
      <c r="J98" s="35"/>
      <c r="K98" s="35"/>
      <c r="L98" s="36"/>
      <c r="M98" s="36"/>
      <c r="N98" s="36"/>
      <c r="O98" s="36"/>
      <c r="P98" s="37"/>
      <c r="Q98" s="37"/>
      <c r="R98" s="36"/>
      <c r="S98" s="36"/>
      <c r="T98" s="36"/>
      <c r="U98" s="36"/>
      <c r="V98" s="36"/>
      <c r="W98" s="36"/>
      <c r="X98" s="36"/>
      <c r="Y98" s="36"/>
    </row>
    <row r="99" spans="1:25" x14ac:dyDescent="0.25">
      <c r="A99" s="43"/>
      <c r="B99" s="34"/>
      <c r="C99" s="39"/>
      <c r="D99" s="35"/>
      <c r="E99" s="34"/>
      <c r="F99" s="34"/>
      <c r="G99" s="35"/>
      <c r="H99" s="35"/>
      <c r="I99" s="35"/>
      <c r="J99" s="35"/>
      <c r="K99" s="35"/>
      <c r="L99" s="36"/>
      <c r="M99" s="36"/>
      <c r="N99" s="36"/>
      <c r="O99" s="36"/>
      <c r="P99" s="37"/>
      <c r="Q99" s="37"/>
      <c r="R99" s="36"/>
      <c r="S99" s="36"/>
      <c r="T99" s="36"/>
      <c r="U99" s="36"/>
      <c r="V99" s="36"/>
      <c r="W99" s="36"/>
      <c r="X99" s="36"/>
      <c r="Y99" s="36"/>
    </row>
    <row r="100" spans="1:25" x14ac:dyDescent="0.25">
      <c r="A100" s="43"/>
      <c r="B100" s="34"/>
      <c r="C100" s="39"/>
      <c r="D100" s="35"/>
      <c r="E100" s="34"/>
      <c r="F100" s="34"/>
      <c r="G100" s="35"/>
      <c r="H100" s="35"/>
      <c r="I100" s="35"/>
      <c r="J100" s="35"/>
      <c r="K100" s="35"/>
      <c r="L100" s="36"/>
      <c r="M100" s="36"/>
      <c r="N100" s="36"/>
      <c r="O100" s="36"/>
      <c r="P100" s="37"/>
      <c r="Q100" s="37"/>
      <c r="R100" s="36"/>
      <c r="S100" s="36"/>
      <c r="T100" s="36"/>
      <c r="U100" s="36"/>
      <c r="V100" s="36"/>
      <c r="W100" s="36"/>
      <c r="X100" s="36"/>
      <c r="Y100" s="36"/>
    </row>
    <row r="101" spans="1:25" x14ac:dyDescent="0.25">
      <c r="A101" s="43"/>
      <c r="B101" s="34"/>
      <c r="C101" s="39"/>
      <c r="D101" s="35"/>
      <c r="E101" s="34"/>
      <c r="F101" s="34"/>
      <c r="G101" s="35"/>
      <c r="H101" s="35"/>
      <c r="I101" s="35"/>
      <c r="J101" s="35"/>
      <c r="K101" s="35"/>
      <c r="L101" s="36"/>
      <c r="M101" s="36"/>
      <c r="N101" s="36"/>
      <c r="O101" s="36"/>
      <c r="P101" s="37"/>
      <c r="Q101" s="37"/>
      <c r="R101" s="36"/>
      <c r="S101" s="36"/>
      <c r="T101" s="36"/>
      <c r="U101" s="36"/>
      <c r="V101" s="36"/>
      <c r="W101" s="36"/>
      <c r="X101" s="36"/>
      <c r="Y101" s="36"/>
    </row>
    <row r="102" spans="1:25" x14ac:dyDescent="0.25">
      <c r="A102" s="43"/>
      <c r="B102" s="34"/>
      <c r="C102" s="39"/>
      <c r="D102" s="35"/>
      <c r="E102" s="34"/>
      <c r="F102" s="34"/>
      <c r="G102" s="35"/>
      <c r="H102" s="35"/>
      <c r="I102" s="35"/>
      <c r="J102" s="35"/>
      <c r="K102" s="35"/>
      <c r="L102" s="36"/>
      <c r="M102" s="36"/>
      <c r="N102" s="36"/>
      <c r="O102" s="36"/>
      <c r="P102" s="37"/>
      <c r="Q102" s="37"/>
      <c r="R102" s="36"/>
      <c r="S102" s="36"/>
      <c r="T102" s="36"/>
      <c r="U102" s="36"/>
      <c r="V102" s="36"/>
      <c r="W102" s="36"/>
      <c r="X102" s="36"/>
      <c r="Y102" s="36"/>
    </row>
    <row r="103" spans="1:25" x14ac:dyDescent="0.25">
      <c r="A103" s="43"/>
      <c r="B103" s="34"/>
      <c r="C103" s="39"/>
      <c r="D103" s="35"/>
      <c r="E103" s="34"/>
      <c r="F103" s="34"/>
      <c r="G103" s="35"/>
      <c r="H103" s="35"/>
      <c r="I103" s="35"/>
      <c r="J103" s="35"/>
      <c r="K103" s="35"/>
      <c r="L103" s="36"/>
      <c r="M103" s="36"/>
      <c r="N103" s="36"/>
      <c r="O103" s="36"/>
      <c r="P103" s="37"/>
      <c r="Q103" s="37"/>
      <c r="R103" s="36"/>
      <c r="S103" s="36"/>
      <c r="T103" s="36"/>
      <c r="U103" s="36"/>
      <c r="V103" s="36"/>
      <c r="W103" s="36"/>
      <c r="X103" s="36"/>
      <c r="Y103" s="36"/>
    </row>
    <row r="104" spans="1:25" x14ac:dyDescent="0.25">
      <c r="A104" s="43"/>
      <c r="B104" s="34"/>
      <c r="C104" s="39"/>
      <c r="D104" s="35"/>
      <c r="E104" s="34"/>
      <c r="F104" s="34"/>
      <c r="G104" s="35"/>
      <c r="H104" s="35"/>
      <c r="I104" s="35"/>
      <c r="J104" s="35"/>
      <c r="K104" s="35"/>
      <c r="L104" s="36"/>
      <c r="M104" s="36"/>
      <c r="N104" s="36"/>
      <c r="O104" s="36"/>
      <c r="P104" s="37"/>
      <c r="Q104" s="37"/>
      <c r="R104" s="36"/>
      <c r="S104" s="36"/>
      <c r="T104" s="36"/>
      <c r="U104" s="36"/>
      <c r="V104" s="36"/>
      <c r="W104" s="36"/>
      <c r="X104" s="36"/>
      <c r="Y104" s="36"/>
    </row>
    <row r="105" spans="1:25" x14ac:dyDescent="0.25">
      <c r="A105" s="43"/>
      <c r="B105" s="34"/>
      <c r="C105" s="39"/>
      <c r="D105" s="35"/>
      <c r="E105" s="34"/>
      <c r="F105" s="34"/>
      <c r="G105" s="35"/>
      <c r="H105" s="35"/>
      <c r="I105" s="35"/>
      <c r="J105" s="35"/>
      <c r="K105" s="35"/>
      <c r="L105" s="36"/>
      <c r="M105" s="36"/>
      <c r="N105" s="36"/>
      <c r="O105" s="36"/>
      <c r="P105" s="37"/>
      <c r="Q105" s="37"/>
      <c r="R105" s="36"/>
      <c r="S105" s="36"/>
      <c r="T105" s="36"/>
      <c r="U105" s="36"/>
      <c r="V105" s="36"/>
      <c r="W105" s="36"/>
      <c r="X105" s="36"/>
      <c r="Y105" s="36"/>
    </row>
    <row r="106" spans="1:25" x14ac:dyDescent="0.25">
      <c r="A106" s="43"/>
      <c r="B106" s="34"/>
      <c r="C106" s="39"/>
      <c r="D106" s="35"/>
      <c r="E106" s="34"/>
      <c r="F106" s="34"/>
      <c r="G106" s="35"/>
      <c r="H106" s="35"/>
      <c r="I106" s="35"/>
      <c r="J106" s="35"/>
      <c r="K106" s="35"/>
      <c r="L106" s="36"/>
      <c r="M106" s="36"/>
      <c r="N106" s="36"/>
      <c r="O106" s="36"/>
      <c r="P106" s="37"/>
      <c r="Q106" s="37"/>
      <c r="R106" s="36"/>
      <c r="S106" s="36"/>
      <c r="T106" s="36"/>
      <c r="U106" s="36"/>
      <c r="V106" s="36"/>
      <c r="W106" s="36"/>
      <c r="X106" s="36"/>
      <c r="Y106" s="36"/>
    </row>
    <row r="107" spans="1:25" x14ac:dyDescent="0.25">
      <c r="A107" s="43"/>
      <c r="B107" s="34"/>
      <c r="C107" s="39"/>
      <c r="D107" s="35"/>
      <c r="E107" s="34"/>
      <c r="F107" s="34"/>
      <c r="G107" s="35"/>
      <c r="H107" s="35"/>
      <c r="I107" s="35"/>
      <c r="J107" s="35"/>
      <c r="K107" s="35"/>
      <c r="L107" s="36"/>
      <c r="M107" s="36"/>
      <c r="N107" s="36"/>
      <c r="O107" s="36"/>
      <c r="P107" s="37"/>
      <c r="Q107" s="37"/>
      <c r="R107" s="36"/>
      <c r="S107" s="36"/>
      <c r="T107" s="36"/>
      <c r="U107" s="36"/>
      <c r="V107" s="36"/>
      <c r="W107" s="36"/>
      <c r="X107" s="36"/>
      <c r="Y107" s="36"/>
    </row>
    <row r="108" spans="1:25" x14ac:dyDescent="0.25">
      <c r="A108" s="43"/>
      <c r="B108" s="34"/>
      <c r="C108" s="39"/>
      <c r="D108" s="35"/>
      <c r="E108" s="34"/>
      <c r="F108" s="34"/>
      <c r="G108" s="35"/>
      <c r="H108" s="35"/>
      <c r="I108" s="35"/>
      <c r="J108" s="35"/>
      <c r="K108" s="35"/>
      <c r="L108" s="36"/>
      <c r="M108" s="36"/>
      <c r="N108" s="36"/>
      <c r="O108" s="36"/>
      <c r="P108" s="37"/>
      <c r="Q108" s="37"/>
      <c r="R108" s="36"/>
      <c r="S108" s="36"/>
      <c r="T108" s="36"/>
      <c r="U108" s="36"/>
      <c r="V108" s="36"/>
      <c r="W108" s="36"/>
      <c r="X108" s="36"/>
      <c r="Y108" s="36"/>
    </row>
    <row r="109" spans="1:25" x14ac:dyDescent="0.25">
      <c r="A109" s="43"/>
      <c r="B109" s="34"/>
      <c r="C109" s="39"/>
      <c r="D109" s="35"/>
      <c r="E109" s="34"/>
      <c r="F109" s="34"/>
      <c r="G109" s="35"/>
      <c r="H109" s="35"/>
      <c r="I109" s="35"/>
      <c r="J109" s="35"/>
      <c r="K109" s="35"/>
      <c r="L109" s="36"/>
      <c r="M109" s="36"/>
      <c r="N109" s="36"/>
      <c r="O109" s="36"/>
      <c r="P109" s="37"/>
      <c r="Q109" s="37"/>
      <c r="R109" s="36"/>
      <c r="S109" s="36"/>
      <c r="T109" s="36"/>
      <c r="U109" s="36"/>
      <c r="V109" s="36"/>
      <c r="W109" s="36"/>
      <c r="X109" s="36"/>
      <c r="Y109" s="36"/>
    </row>
    <row r="110" spans="1:25" x14ac:dyDescent="0.25">
      <c r="A110" s="43"/>
      <c r="B110" s="34"/>
      <c r="C110" s="39"/>
      <c r="D110" s="35"/>
      <c r="E110" s="34"/>
      <c r="F110" s="34"/>
      <c r="G110" s="35"/>
      <c r="H110" s="35"/>
      <c r="I110" s="35"/>
      <c r="J110" s="35"/>
      <c r="K110" s="35"/>
      <c r="L110" s="36"/>
      <c r="M110" s="36"/>
      <c r="N110" s="36"/>
      <c r="O110" s="36"/>
      <c r="P110" s="37"/>
      <c r="Q110" s="37"/>
      <c r="R110" s="36"/>
      <c r="S110" s="36"/>
      <c r="T110" s="36"/>
      <c r="U110" s="36"/>
      <c r="V110" s="36"/>
      <c r="W110" s="36"/>
      <c r="X110" s="36"/>
      <c r="Y110" s="36"/>
    </row>
    <row r="111" spans="1:25" x14ac:dyDescent="0.25">
      <c r="A111" s="43"/>
      <c r="B111" s="34"/>
      <c r="C111" s="39"/>
      <c r="D111" s="35"/>
      <c r="E111" s="34"/>
      <c r="F111" s="34"/>
      <c r="G111" s="35"/>
      <c r="H111" s="35"/>
      <c r="I111" s="35"/>
      <c r="J111" s="35"/>
      <c r="K111" s="35"/>
      <c r="L111" s="36"/>
      <c r="M111" s="36"/>
      <c r="N111" s="36"/>
      <c r="O111" s="36"/>
      <c r="P111" s="37"/>
      <c r="Q111" s="37"/>
      <c r="R111" s="36"/>
      <c r="S111" s="36"/>
      <c r="T111" s="36"/>
      <c r="U111" s="36"/>
      <c r="V111" s="36"/>
      <c r="W111" s="36"/>
      <c r="X111" s="36"/>
      <c r="Y111" s="36"/>
    </row>
    <row r="112" spans="1:25" x14ac:dyDescent="0.25">
      <c r="A112" s="43"/>
      <c r="B112" s="34"/>
      <c r="C112" s="39"/>
      <c r="D112" s="35"/>
      <c r="E112" s="34"/>
      <c r="F112" s="34"/>
      <c r="G112" s="35"/>
      <c r="H112" s="35"/>
      <c r="I112" s="35"/>
      <c r="J112" s="35"/>
      <c r="K112" s="35"/>
      <c r="L112" s="36"/>
      <c r="M112" s="36"/>
      <c r="N112" s="36"/>
      <c r="O112" s="36"/>
      <c r="P112" s="37"/>
      <c r="Q112" s="37"/>
      <c r="R112" s="36"/>
      <c r="S112" s="36"/>
      <c r="T112" s="36"/>
      <c r="U112" s="36"/>
      <c r="V112" s="36"/>
      <c r="W112" s="36"/>
      <c r="X112" s="36"/>
      <c r="Y112" s="36"/>
    </row>
    <row r="113" spans="1:25" x14ac:dyDescent="0.25">
      <c r="A113" s="43"/>
      <c r="B113" s="34"/>
      <c r="C113" s="39"/>
      <c r="D113" s="35"/>
      <c r="E113" s="34"/>
      <c r="F113" s="34"/>
      <c r="G113" s="35"/>
      <c r="H113" s="35"/>
      <c r="I113" s="35"/>
      <c r="J113" s="35"/>
      <c r="K113" s="35"/>
      <c r="L113" s="36"/>
      <c r="M113" s="36"/>
      <c r="N113" s="36"/>
      <c r="O113" s="36"/>
      <c r="P113" s="37"/>
      <c r="Q113" s="37"/>
      <c r="R113" s="36"/>
      <c r="S113" s="36"/>
      <c r="T113" s="36"/>
      <c r="U113" s="36"/>
      <c r="V113" s="36"/>
      <c r="W113" s="36"/>
      <c r="X113" s="36"/>
      <c r="Y113" s="36"/>
    </row>
    <row r="114" spans="1:25" x14ac:dyDescent="0.25">
      <c r="A114" s="43"/>
      <c r="B114" s="34"/>
      <c r="C114" s="39"/>
      <c r="D114" s="35"/>
      <c r="E114" s="34"/>
      <c r="F114" s="34"/>
      <c r="G114" s="35"/>
      <c r="H114" s="35"/>
      <c r="I114" s="35"/>
      <c r="J114" s="35"/>
      <c r="K114" s="35"/>
      <c r="L114" s="36"/>
      <c r="M114" s="36"/>
      <c r="N114" s="36"/>
      <c r="O114" s="36"/>
      <c r="P114" s="37"/>
      <c r="Q114" s="37"/>
      <c r="R114" s="36"/>
      <c r="S114" s="36"/>
      <c r="T114" s="36"/>
      <c r="U114" s="36"/>
      <c r="V114" s="36"/>
      <c r="W114" s="36"/>
      <c r="X114" s="36"/>
      <c r="Y114" s="36"/>
    </row>
    <row r="115" spans="1:25" x14ac:dyDescent="0.25">
      <c r="A115" s="43"/>
      <c r="B115" s="34"/>
      <c r="C115" s="39"/>
      <c r="D115" s="35"/>
      <c r="E115" s="34"/>
      <c r="F115" s="34"/>
      <c r="G115" s="35"/>
      <c r="H115" s="35"/>
      <c r="I115" s="35"/>
      <c r="J115" s="35"/>
      <c r="K115" s="35"/>
      <c r="L115" s="36"/>
      <c r="M115" s="36"/>
      <c r="N115" s="36"/>
      <c r="O115" s="36"/>
      <c r="P115" s="37"/>
      <c r="Q115" s="37"/>
      <c r="R115" s="36"/>
      <c r="S115" s="36"/>
      <c r="T115" s="36"/>
      <c r="U115" s="36"/>
      <c r="V115" s="36"/>
      <c r="W115" s="36"/>
      <c r="X115" s="36"/>
      <c r="Y115" s="36"/>
    </row>
    <row r="116" spans="1:25" x14ac:dyDescent="0.25">
      <c r="A116" s="43"/>
      <c r="B116" s="34"/>
      <c r="C116" s="39"/>
      <c r="D116" s="35"/>
      <c r="E116" s="34"/>
      <c r="F116" s="34"/>
      <c r="G116" s="35"/>
      <c r="H116" s="35"/>
      <c r="I116" s="35"/>
      <c r="J116" s="35"/>
      <c r="K116" s="35"/>
      <c r="L116" s="36"/>
      <c r="M116" s="36"/>
      <c r="N116" s="36"/>
      <c r="O116" s="36"/>
      <c r="P116" s="37"/>
      <c r="Q116" s="37"/>
      <c r="R116" s="36"/>
      <c r="S116" s="36"/>
      <c r="T116" s="36"/>
      <c r="U116" s="36"/>
      <c r="V116" s="36"/>
      <c r="W116" s="36"/>
      <c r="X116" s="36"/>
      <c r="Y116" s="36"/>
    </row>
    <row r="117" spans="1:25" x14ac:dyDescent="0.25">
      <c r="A117" s="43"/>
      <c r="B117" s="34"/>
      <c r="C117" s="39"/>
      <c r="D117" s="35"/>
      <c r="E117" s="34"/>
      <c r="F117" s="34"/>
      <c r="G117" s="35"/>
      <c r="H117" s="35"/>
      <c r="I117" s="35"/>
      <c r="J117" s="35"/>
      <c r="K117" s="35"/>
      <c r="L117" s="36"/>
      <c r="M117" s="36"/>
      <c r="N117" s="36"/>
      <c r="O117" s="36"/>
      <c r="P117" s="37"/>
      <c r="Q117" s="37"/>
      <c r="R117" s="36"/>
      <c r="S117" s="36"/>
      <c r="T117" s="36"/>
      <c r="U117" s="36"/>
      <c r="V117" s="36"/>
      <c r="W117" s="36"/>
      <c r="X117" s="36"/>
      <c r="Y117" s="36"/>
    </row>
    <row r="118" spans="1:25" x14ac:dyDescent="0.25">
      <c r="A118" s="43"/>
      <c r="B118" s="34"/>
      <c r="C118" s="39"/>
      <c r="D118" s="35"/>
      <c r="E118" s="34"/>
      <c r="F118" s="34"/>
      <c r="G118" s="35"/>
      <c r="H118" s="35"/>
      <c r="I118" s="35"/>
      <c r="J118" s="35"/>
      <c r="K118" s="35"/>
      <c r="L118" s="36"/>
      <c r="M118" s="36"/>
      <c r="N118" s="36"/>
      <c r="O118" s="36"/>
      <c r="P118" s="37"/>
      <c r="Q118" s="37"/>
      <c r="R118" s="36"/>
      <c r="S118" s="36"/>
      <c r="T118" s="36"/>
      <c r="U118" s="36"/>
      <c r="V118" s="36"/>
      <c r="W118" s="36"/>
      <c r="X118" s="36"/>
      <c r="Y118" s="36"/>
    </row>
    <row r="119" spans="1:25" x14ac:dyDescent="0.25">
      <c r="A119" s="43"/>
      <c r="B119" s="34"/>
      <c r="C119" s="39"/>
      <c r="D119" s="35"/>
      <c r="E119" s="34"/>
      <c r="F119" s="34"/>
      <c r="G119" s="35"/>
      <c r="H119" s="35"/>
      <c r="I119" s="35"/>
      <c r="J119" s="35"/>
      <c r="K119" s="35"/>
      <c r="L119" s="36"/>
      <c r="M119" s="36"/>
      <c r="N119" s="36"/>
      <c r="O119" s="36"/>
      <c r="P119" s="37"/>
      <c r="Q119" s="37"/>
      <c r="R119" s="36"/>
      <c r="S119" s="36"/>
      <c r="T119" s="36"/>
      <c r="U119" s="36"/>
      <c r="V119" s="36"/>
      <c r="W119" s="36"/>
      <c r="X119" s="36"/>
      <c r="Y119" s="36"/>
    </row>
    <row r="120" spans="1:25" x14ac:dyDescent="0.25">
      <c r="A120" s="43"/>
      <c r="B120" s="34"/>
      <c r="C120" s="39"/>
      <c r="D120" s="35"/>
      <c r="E120" s="34"/>
      <c r="F120" s="34"/>
      <c r="G120" s="35"/>
      <c r="H120" s="35"/>
      <c r="I120" s="35"/>
      <c r="J120" s="35"/>
      <c r="K120" s="35"/>
      <c r="L120" s="36"/>
      <c r="M120" s="36"/>
      <c r="N120" s="36"/>
      <c r="O120" s="36"/>
      <c r="P120" s="37"/>
      <c r="Q120" s="37"/>
      <c r="R120" s="36"/>
      <c r="S120" s="36"/>
      <c r="T120" s="36"/>
      <c r="U120" s="36"/>
      <c r="V120" s="36"/>
      <c r="W120" s="36"/>
      <c r="X120" s="36"/>
      <c r="Y120" s="36"/>
    </row>
    <row r="121" spans="1:25" x14ac:dyDescent="0.25">
      <c r="A121" s="43"/>
      <c r="B121" s="34"/>
      <c r="C121" s="39"/>
      <c r="D121" s="35"/>
      <c r="E121" s="34"/>
      <c r="F121" s="34"/>
      <c r="G121" s="35"/>
      <c r="H121" s="35"/>
      <c r="I121" s="35"/>
      <c r="J121" s="35"/>
      <c r="K121" s="35"/>
      <c r="L121" s="36"/>
      <c r="M121" s="36"/>
      <c r="N121" s="36"/>
      <c r="O121" s="36"/>
      <c r="P121" s="37"/>
      <c r="Q121" s="37"/>
      <c r="R121" s="36"/>
      <c r="S121" s="36"/>
      <c r="T121" s="36"/>
      <c r="U121" s="36"/>
      <c r="V121" s="36"/>
      <c r="W121" s="36"/>
      <c r="X121" s="36"/>
      <c r="Y121" s="36"/>
    </row>
    <row r="122" spans="1:25" x14ac:dyDescent="0.25">
      <c r="A122" s="43"/>
      <c r="B122" s="34"/>
      <c r="C122" s="39"/>
      <c r="D122" s="35"/>
      <c r="E122" s="34"/>
      <c r="F122" s="34"/>
      <c r="G122" s="35"/>
      <c r="H122" s="35"/>
      <c r="I122" s="35"/>
      <c r="J122" s="35"/>
      <c r="K122" s="35"/>
      <c r="L122" s="36"/>
      <c r="M122" s="36"/>
      <c r="N122" s="36"/>
      <c r="O122" s="36"/>
      <c r="P122" s="37"/>
      <c r="Q122" s="37"/>
      <c r="R122" s="36"/>
      <c r="S122" s="36"/>
      <c r="T122" s="36"/>
      <c r="U122" s="36"/>
      <c r="V122" s="36"/>
      <c r="W122" s="36"/>
      <c r="X122" s="36"/>
      <c r="Y122" s="36"/>
    </row>
    <row r="123" spans="1:25" x14ac:dyDescent="0.25">
      <c r="A123" s="43"/>
      <c r="B123" s="34"/>
      <c r="C123" s="39"/>
      <c r="D123" s="35"/>
      <c r="E123" s="34"/>
      <c r="F123" s="34"/>
      <c r="G123" s="35"/>
      <c r="H123" s="35"/>
      <c r="I123" s="35"/>
      <c r="J123" s="35"/>
      <c r="K123" s="35"/>
      <c r="L123" s="36"/>
      <c r="M123" s="36"/>
      <c r="N123" s="36"/>
      <c r="O123" s="36"/>
      <c r="P123" s="37"/>
      <c r="Q123" s="37"/>
      <c r="R123" s="36"/>
      <c r="S123" s="36"/>
      <c r="T123" s="36"/>
      <c r="U123" s="36"/>
      <c r="V123" s="36"/>
      <c r="W123" s="36"/>
      <c r="X123" s="36"/>
      <c r="Y123" s="36"/>
    </row>
    <row r="124" spans="1:25" x14ac:dyDescent="0.25">
      <c r="A124" s="43"/>
      <c r="B124" s="34"/>
      <c r="C124" s="39"/>
      <c r="D124" s="35"/>
      <c r="E124" s="34"/>
      <c r="F124" s="34"/>
      <c r="G124" s="35"/>
      <c r="H124" s="35"/>
      <c r="I124" s="35"/>
      <c r="J124" s="35"/>
      <c r="K124" s="35"/>
      <c r="L124" s="36"/>
      <c r="M124" s="36"/>
      <c r="N124" s="36"/>
      <c r="O124" s="36"/>
      <c r="P124" s="37"/>
      <c r="Q124" s="37"/>
      <c r="R124" s="36"/>
      <c r="S124" s="36"/>
      <c r="T124" s="36"/>
      <c r="U124" s="36"/>
      <c r="V124" s="36"/>
      <c r="W124" s="36"/>
      <c r="X124" s="36"/>
      <c r="Y124" s="36"/>
    </row>
    <row r="125" spans="1:25" x14ac:dyDescent="0.25">
      <c r="A125" s="43"/>
      <c r="B125" s="34"/>
      <c r="C125" s="39"/>
      <c r="D125" s="35"/>
      <c r="E125" s="34"/>
      <c r="F125" s="34"/>
      <c r="G125" s="35"/>
      <c r="H125" s="35"/>
      <c r="I125" s="35"/>
      <c r="J125" s="35"/>
      <c r="K125" s="35"/>
      <c r="L125" s="36"/>
      <c r="M125" s="36"/>
      <c r="N125" s="36"/>
      <c r="O125" s="36"/>
      <c r="P125" s="37"/>
      <c r="Q125" s="37"/>
      <c r="R125" s="36"/>
      <c r="S125" s="36"/>
      <c r="T125" s="36"/>
      <c r="U125" s="36"/>
      <c r="V125" s="36"/>
      <c r="W125" s="36"/>
      <c r="X125" s="36"/>
      <c r="Y125" s="36"/>
    </row>
    <row r="126" spans="1:25" x14ac:dyDescent="0.25">
      <c r="A126" s="43"/>
      <c r="B126" s="34"/>
      <c r="C126" s="39"/>
      <c r="D126" s="35"/>
      <c r="E126" s="34"/>
      <c r="F126" s="34"/>
      <c r="G126" s="35"/>
      <c r="H126" s="35"/>
      <c r="I126" s="35"/>
      <c r="J126" s="35"/>
      <c r="K126" s="35"/>
      <c r="L126" s="36"/>
      <c r="M126" s="36"/>
      <c r="N126" s="36"/>
      <c r="O126" s="36"/>
      <c r="P126" s="37"/>
      <c r="Q126" s="37"/>
      <c r="R126" s="36"/>
      <c r="S126" s="36"/>
      <c r="T126" s="36"/>
      <c r="U126" s="36"/>
      <c r="V126" s="36"/>
      <c r="W126" s="36"/>
      <c r="X126" s="36"/>
      <c r="Y126" s="36"/>
    </row>
    <row r="127" spans="1:25" x14ac:dyDescent="0.25">
      <c r="A127" s="43"/>
      <c r="B127" s="34"/>
      <c r="C127" s="39"/>
      <c r="D127" s="35"/>
      <c r="E127" s="34"/>
      <c r="F127" s="34"/>
      <c r="G127" s="35"/>
      <c r="H127" s="35"/>
      <c r="I127" s="35"/>
      <c r="J127" s="35"/>
      <c r="K127" s="35"/>
      <c r="L127" s="36"/>
      <c r="M127" s="36"/>
      <c r="N127" s="36"/>
      <c r="O127" s="36"/>
      <c r="P127" s="37"/>
      <c r="Q127" s="37"/>
      <c r="R127" s="36"/>
      <c r="S127" s="36"/>
      <c r="T127" s="36"/>
      <c r="U127" s="36"/>
      <c r="V127" s="36"/>
      <c r="W127" s="36"/>
      <c r="X127" s="36"/>
      <c r="Y127" s="36"/>
    </row>
    <row r="128" spans="1:25" x14ac:dyDescent="0.25">
      <c r="A128" s="43"/>
      <c r="B128" s="34"/>
      <c r="C128" s="39"/>
      <c r="D128" s="35"/>
      <c r="E128" s="34"/>
      <c r="F128" s="34"/>
      <c r="G128" s="35"/>
      <c r="H128" s="35"/>
      <c r="I128" s="35"/>
      <c r="J128" s="35"/>
      <c r="K128" s="35"/>
      <c r="L128" s="36"/>
      <c r="M128" s="36"/>
      <c r="N128" s="36"/>
      <c r="O128" s="36"/>
      <c r="P128" s="37"/>
      <c r="Q128" s="37"/>
      <c r="R128" s="36"/>
      <c r="S128" s="36"/>
      <c r="T128" s="36"/>
      <c r="U128" s="36"/>
      <c r="V128" s="36"/>
      <c r="W128" s="36"/>
      <c r="X128" s="36"/>
      <c r="Y128" s="36"/>
    </row>
    <row r="129" spans="1:25" x14ac:dyDescent="0.25">
      <c r="A129" s="43"/>
      <c r="B129" s="34"/>
      <c r="C129" s="39"/>
      <c r="D129" s="35"/>
      <c r="E129" s="34"/>
      <c r="F129" s="34"/>
      <c r="G129" s="35"/>
      <c r="H129" s="35"/>
      <c r="I129" s="35"/>
      <c r="J129" s="35"/>
      <c r="K129" s="35"/>
      <c r="L129" s="36"/>
      <c r="M129" s="36"/>
      <c r="N129" s="36"/>
      <c r="O129" s="36"/>
      <c r="P129" s="37"/>
      <c r="Q129" s="37"/>
      <c r="R129" s="36"/>
      <c r="S129" s="36"/>
      <c r="T129" s="36"/>
      <c r="U129" s="36"/>
      <c r="V129" s="36"/>
      <c r="W129" s="36"/>
      <c r="X129" s="36"/>
      <c r="Y129" s="36"/>
    </row>
    <row r="130" spans="1:25" x14ac:dyDescent="0.25">
      <c r="A130" s="43"/>
      <c r="B130" s="34"/>
      <c r="C130" s="39"/>
      <c r="D130" s="35"/>
      <c r="E130" s="34"/>
      <c r="F130" s="34"/>
      <c r="G130" s="35"/>
      <c r="H130" s="35"/>
      <c r="I130" s="35"/>
      <c r="J130" s="35"/>
      <c r="K130" s="35"/>
      <c r="L130" s="36"/>
      <c r="M130" s="36"/>
      <c r="N130" s="36"/>
      <c r="O130" s="36"/>
      <c r="P130" s="37"/>
      <c r="Q130" s="37"/>
      <c r="R130" s="36"/>
      <c r="S130" s="36"/>
      <c r="T130" s="36"/>
      <c r="U130" s="36"/>
      <c r="V130" s="36"/>
      <c r="W130" s="36"/>
      <c r="X130" s="36"/>
      <c r="Y130" s="36"/>
    </row>
    <row r="131" spans="1:25" x14ac:dyDescent="0.25">
      <c r="A131" s="43"/>
      <c r="B131" s="34"/>
      <c r="C131" s="39"/>
      <c r="D131" s="35"/>
      <c r="E131" s="34"/>
      <c r="F131" s="34"/>
      <c r="G131" s="35"/>
      <c r="H131" s="35"/>
      <c r="I131" s="35"/>
      <c r="J131" s="35"/>
      <c r="K131" s="35"/>
      <c r="L131" s="36"/>
      <c r="M131" s="36"/>
      <c r="N131" s="36"/>
      <c r="O131" s="36"/>
      <c r="P131" s="37"/>
      <c r="Q131" s="37"/>
      <c r="R131" s="36"/>
      <c r="S131" s="36"/>
      <c r="T131" s="36"/>
      <c r="U131" s="36"/>
      <c r="V131" s="36"/>
      <c r="W131" s="36"/>
      <c r="X131" s="36"/>
      <c r="Y131" s="36"/>
    </row>
    <row r="132" spans="1:25" x14ac:dyDescent="0.25">
      <c r="A132" s="43"/>
      <c r="B132" s="34"/>
      <c r="C132" s="39"/>
      <c r="D132" s="35"/>
      <c r="E132" s="34"/>
      <c r="F132" s="34"/>
      <c r="G132" s="35"/>
      <c r="H132" s="35"/>
      <c r="I132" s="35"/>
      <c r="J132" s="35"/>
      <c r="K132" s="35"/>
      <c r="L132" s="36"/>
      <c r="M132" s="36"/>
      <c r="N132" s="36"/>
      <c r="O132" s="36"/>
      <c r="P132" s="37"/>
      <c r="Q132" s="37"/>
      <c r="R132" s="36"/>
      <c r="S132" s="36"/>
      <c r="T132" s="36"/>
      <c r="U132" s="36"/>
      <c r="V132" s="36"/>
      <c r="W132" s="36"/>
      <c r="X132" s="36"/>
      <c r="Y132" s="36"/>
    </row>
    <row r="133" spans="1:25" x14ac:dyDescent="0.25">
      <c r="A133" s="43"/>
      <c r="B133" s="34"/>
      <c r="C133" s="39"/>
      <c r="D133" s="35"/>
      <c r="E133" s="34"/>
      <c r="F133" s="34"/>
      <c r="G133" s="35"/>
      <c r="H133" s="35"/>
      <c r="I133" s="35"/>
      <c r="J133" s="35"/>
      <c r="K133" s="35"/>
      <c r="L133" s="36"/>
      <c r="M133" s="36"/>
      <c r="N133" s="36"/>
      <c r="O133" s="36"/>
      <c r="P133" s="37"/>
      <c r="Q133" s="37"/>
      <c r="R133" s="36"/>
      <c r="S133" s="36"/>
      <c r="T133" s="36"/>
      <c r="U133" s="36"/>
      <c r="V133" s="36"/>
      <c r="W133" s="36"/>
      <c r="X133" s="36"/>
      <c r="Y133" s="36"/>
    </row>
    <row r="134" spans="1:25" x14ac:dyDescent="0.25">
      <c r="A134" s="43"/>
      <c r="B134" s="34"/>
      <c r="C134" s="39"/>
      <c r="D134" s="35"/>
      <c r="E134" s="34"/>
      <c r="F134" s="34"/>
      <c r="G134" s="35"/>
      <c r="H134" s="35"/>
      <c r="I134" s="35"/>
      <c r="J134" s="35"/>
      <c r="K134" s="35"/>
      <c r="L134" s="36"/>
      <c r="M134" s="36"/>
      <c r="N134" s="36"/>
      <c r="O134" s="36"/>
      <c r="P134" s="37"/>
      <c r="Q134" s="37"/>
      <c r="R134" s="36"/>
      <c r="S134" s="36"/>
      <c r="T134" s="36"/>
      <c r="U134" s="36"/>
      <c r="V134" s="36"/>
      <c r="W134" s="36"/>
      <c r="X134" s="36"/>
      <c r="Y134" s="36"/>
    </row>
    <row r="135" spans="1:25" x14ac:dyDescent="0.25">
      <c r="A135" s="43"/>
      <c r="B135" s="34"/>
      <c r="C135" s="39"/>
      <c r="D135" s="35"/>
      <c r="E135" s="34"/>
      <c r="F135" s="34"/>
      <c r="G135" s="35"/>
      <c r="H135" s="35"/>
      <c r="I135" s="35"/>
      <c r="J135" s="35"/>
      <c r="K135" s="35"/>
      <c r="L135" s="36"/>
      <c r="M135" s="36"/>
      <c r="N135" s="36"/>
      <c r="O135" s="36"/>
      <c r="P135" s="37"/>
      <c r="Q135" s="37"/>
      <c r="R135" s="36"/>
      <c r="S135" s="36"/>
      <c r="T135" s="36"/>
      <c r="U135" s="36"/>
      <c r="V135" s="36"/>
      <c r="W135" s="36"/>
      <c r="X135" s="36"/>
      <c r="Y135" s="36"/>
    </row>
    <row r="136" spans="1:25" x14ac:dyDescent="0.25">
      <c r="A136" s="43"/>
      <c r="B136" s="34"/>
      <c r="C136" s="39"/>
      <c r="D136" s="35"/>
      <c r="E136" s="34"/>
      <c r="F136" s="34"/>
      <c r="G136" s="35"/>
      <c r="H136" s="35"/>
      <c r="I136" s="35"/>
      <c r="J136" s="35"/>
      <c r="K136" s="35"/>
      <c r="L136" s="36"/>
      <c r="M136" s="36"/>
      <c r="N136" s="36"/>
      <c r="O136" s="36"/>
      <c r="P136" s="37"/>
      <c r="Q136" s="37"/>
      <c r="R136" s="36"/>
      <c r="S136" s="36"/>
      <c r="T136" s="36"/>
      <c r="U136" s="36"/>
      <c r="V136" s="36"/>
      <c r="W136" s="36"/>
      <c r="X136" s="36"/>
      <c r="Y136" s="36"/>
    </row>
    <row r="137" spans="1:25" x14ac:dyDescent="0.25">
      <c r="A137" s="43"/>
      <c r="B137" s="34"/>
      <c r="C137" s="39"/>
      <c r="D137" s="35"/>
      <c r="E137" s="34"/>
      <c r="F137" s="34"/>
      <c r="G137" s="35"/>
      <c r="H137" s="35"/>
      <c r="I137" s="35"/>
      <c r="J137" s="35"/>
      <c r="K137" s="35"/>
      <c r="L137" s="36"/>
      <c r="M137" s="36"/>
      <c r="N137" s="36"/>
      <c r="O137" s="36"/>
      <c r="P137" s="37"/>
      <c r="Q137" s="37"/>
      <c r="R137" s="36"/>
      <c r="S137" s="36"/>
      <c r="T137" s="36"/>
      <c r="U137" s="36"/>
      <c r="V137" s="36"/>
      <c r="W137" s="36"/>
      <c r="X137" s="36"/>
      <c r="Y137" s="36"/>
    </row>
    <row r="138" spans="1:25" x14ac:dyDescent="0.25">
      <c r="A138" s="43"/>
      <c r="B138" s="34"/>
      <c r="C138" s="39"/>
      <c r="D138" s="35"/>
      <c r="E138" s="34"/>
      <c r="F138" s="34"/>
      <c r="G138" s="35"/>
      <c r="H138" s="35"/>
      <c r="I138" s="35"/>
      <c r="J138" s="35"/>
      <c r="K138" s="35"/>
      <c r="L138" s="36"/>
      <c r="M138" s="36"/>
      <c r="N138" s="36"/>
      <c r="O138" s="36"/>
      <c r="P138" s="37"/>
      <c r="Q138" s="37"/>
      <c r="R138" s="36"/>
      <c r="S138" s="36"/>
      <c r="T138" s="36"/>
      <c r="U138" s="36"/>
      <c r="V138" s="36"/>
      <c r="W138" s="36"/>
      <c r="X138" s="36"/>
      <c r="Y138" s="36"/>
    </row>
    <row r="139" spans="1:25" x14ac:dyDescent="0.25">
      <c r="A139" s="43"/>
      <c r="B139" s="34"/>
      <c r="C139" s="39"/>
      <c r="D139" s="35"/>
      <c r="E139" s="34"/>
      <c r="F139" s="34"/>
      <c r="G139" s="35"/>
      <c r="H139" s="35"/>
      <c r="I139" s="35"/>
      <c r="J139" s="35"/>
      <c r="K139" s="35"/>
      <c r="L139" s="36"/>
      <c r="M139" s="36"/>
      <c r="N139" s="36"/>
      <c r="O139" s="36"/>
      <c r="P139" s="37"/>
      <c r="Q139" s="37"/>
      <c r="R139" s="36"/>
      <c r="S139" s="36"/>
      <c r="T139" s="36"/>
      <c r="U139" s="36"/>
      <c r="V139" s="36"/>
      <c r="W139" s="36"/>
      <c r="X139" s="36"/>
      <c r="Y139" s="36"/>
    </row>
    <row r="140" spans="1:25" x14ac:dyDescent="0.25">
      <c r="A140" s="43"/>
      <c r="B140" s="34"/>
      <c r="C140" s="39"/>
      <c r="D140" s="35"/>
      <c r="E140" s="34"/>
      <c r="F140" s="34"/>
      <c r="G140" s="35"/>
      <c r="H140" s="35"/>
      <c r="I140" s="35"/>
      <c r="J140" s="35"/>
      <c r="K140" s="35"/>
      <c r="L140" s="36"/>
      <c r="M140" s="36"/>
      <c r="N140" s="36"/>
      <c r="O140" s="36"/>
      <c r="P140" s="37"/>
      <c r="Q140" s="37"/>
      <c r="R140" s="36"/>
      <c r="S140" s="36"/>
      <c r="T140" s="36"/>
      <c r="U140" s="36"/>
      <c r="V140" s="36"/>
      <c r="W140" s="36"/>
      <c r="X140" s="36"/>
      <c r="Y140" s="36"/>
    </row>
    <row r="141" spans="1:25" x14ac:dyDescent="0.25">
      <c r="A141" s="43"/>
      <c r="B141" s="34"/>
      <c r="C141" s="39"/>
      <c r="D141" s="35"/>
      <c r="E141" s="34"/>
      <c r="F141" s="34"/>
      <c r="G141" s="35"/>
      <c r="H141" s="35"/>
      <c r="I141" s="35"/>
      <c r="J141" s="35"/>
      <c r="K141" s="35"/>
      <c r="L141" s="36"/>
      <c r="M141" s="36"/>
      <c r="N141" s="36"/>
      <c r="O141" s="36"/>
      <c r="P141" s="37"/>
      <c r="Q141" s="37"/>
      <c r="R141" s="36"/>
      <c r="S141" s="36"/>
      <c r="T141" s="36"/>
      <c r="U141" s="36"/>
      <c r="V141" s="36"/>
      <c r="W141" s="36"/>
      <c r="X141" s="36"/>
      <c r="Y141" s="36"/>
    </row>
    <row r="142" spans="1:25" x14ac:dyDescent="0.25">
      <c r="A142" s="43"/>
      <c r="B142" s="34"/>
      <c r="C142" s="39"/>
      <c r="D142" s="35"/>
      <c r="E142" s="34"/>
      <c r="F142" s="34"/>
      <c r="G142" s="35"/>
      <c r="H142" s="35"/>
      <c r="I142" s="35"/>
      <c r="J142" s="35"/>
      <c r="K142" s="35"/>
      <c r="L142" s="36"/>
      <c r="M142" s="36"/>
      <c r="N142" s="36"/>
      <c r="O142" s="36"/>
      <c r="P142" s="37"/>
      <c r="Q142" s="37"/>
      <c r="R142" s="36"/>
      <c r="S142" s="36"/>
      <c r="T142" s="36"/>
      <c r="U142" s="36"/>
      <c r="V142" s="36"/>
      <c r="W142" s="36"/>
      <c r="X142" s="36"/>
      <c r="Y142" s="36"/>
    </row>
    <row r="143" spans="1:25" x14ac:dyDescent="0.25">
      <c r="A143" s="43"/>
      <c r="B143" s="34"/>
      <c r="C143" s="39"/>
      <c r="D143" s="35"/>
      <c r="E143" s="34"/>
      <c r="F143" s="34"/>
      <c r="G143" s="35"/>
      <c r="H143" s="35"/>
      <c r="I143" s="35"/>
      <c r="J143" s="35"/>
      <c r="K143" s="35"/>
      <c r="L143" s="36"/>
      <c r="M143" s="36"/>
      <c r="N143" s="36"/>
      <c r="O143" s="36"/>
      <c r="P143" s="37"/>
      <c r="Q143" s="37"/>
      <c r="R143" s="36"/>
      <c r="S143" s="36"/>
      <c r="T143" s="36"/>
      <c r="U143" s="36"/>
      <c r="V143" s="36"/>
      <c r="W143" s="36"/>
      <c r="X143" s="36"/>
      <c r="Y143" s="36"/>
    </row>
    <row r="144" spans="1:25" x14ac:dyDescent="0.25">
      <c r="A144" s="43"/>
      <c r="B144" s="34"/>
      <c r="C144" s="39"/>
      <c r="D144" s="35"/>
      <c r="E144" s="34"/>
      <c r="F144" s="34"/>
      <c r="G144" s="35"/>
      <c r="H144" s="35"/>
      <c r="I144" s="35"/>
      <c r="J144" s="35"/>
      <c r="K144" s="35"/>
      <c r="L144" s="36"/>
      <c r="M144" s="36"/>
      <c r="N144" s="36"/>
      <c r="O144" s="36"/>
      <c r="P144" s="37"/>
      <c r="Q144" s="37"/>
      <c r="R144" s="36"/>
      <c r="S144" s="36"/>
      <c r="T144" s="36"/>
      <c r="U144" s="36"/>
      <c r="V144" s="36"/>
      <c r="W144" s="36"/>
      <c r="X144" s="36"/>
      <c r="Y144" s="36"/>
    </row>
    <row r="145" spans="1:25" x14ac:dyDescent="0.25">
      <c r="A145" s="43"/>
      <c r="B145" s="34"/>
      <c r="C145" s="39"/>
      <c r="D145" s="35"/>
      <c r="E145" s="34"/>
      <c r="F145" s="34"/>
      <c r="G145" s="35"/>
      <c r="H145" s="35"/>
      <c r="I145" s="35"/>
      <c r="J145" s="35"/>
      <c r="K145" s="35"/>
      <c r="L145" s="36"/>
      <c r="M145" s="36"/>
      <c r="N145" s="36"/>
      <c r="O145" s="36"/>
      <c r="P145" s="37"/>
      <c r="Q145" s="37"/>
      <c r="R145" s="36"/>
      <c r="S145" s="36"/>
      <c r="T145" s="36"/>
      <c r="U145" s="36"/>
      <c r="V145" s="36"/>
      <c r="W145" s="36"/>
      <c r="X145" s="36"/>
      <c r="Y145" s="36"/>
    </row>
    <row r="146" spans="1:25" x14ac:dyDescent="0.25">
      <c r="A146" s="43"/>
      <c r="B146" s="34"/>
      <c r="C146" s="39"/>
      <c r="D146" s="35"/>
      <c r="E146" s="34"/>
      <c r="F146" s="34"/>
      <c r="G146" s="35"/>
      <c r="H146" s="35"/>
      <c r="I146" s="35"/>
      <c r="J146" s="35"/>
      <c r="K146" s="35"/>
      <c r="L146" s="36"/>
      <c r="M146" s="36"/>
      <c r="N146" s="36"/>
      <c r="O146" s="36"/>
      <c r="P146" s="37"/>
      <c r="Q146" s="37"/>
      <c r="R146" s="36"/>
      <c r="S146" s="36"/>
      <c r="T146" s="36"/>
      <c r="U146" s="36"/>
      <c r="V146" s="36"/>
      <c r="W146" s="36"/>
      <c r="X146" s="36"/>
      <c r="Y146" s="36"/>
    </row>
    <row r="147" spans="1:25" x14ac:dyDescent="0.25">
      <c r="A147" s="43"/>
      <c r="B147" s="34"/>
      <c r="C147" s="39"/>
      <c r="D147" s="35"/>
      <c r="E147" s="34"/>
      <c r="F147" s="34"/>
      <c r="G147" s="35"/>
      <c r="H147" s="35"/>
      <c r="I147" s="35"/>
      <c r="J147" s="35"/>
      <c r="K147" s="35"/>
      <c r="L147" s="36"/>
      <c r="M147" s="36"/>
      <c r="N147" s="36"/>
      <c r="O147" s="36"/>
      <c r="P147" s="37"/>
      <c r="Q147" s="37"/>
      <c r="R147" s="36"/>
      <c r="S147" s="36"/>
      <c r="T147" s="36"/>
      <c r="U147" s="36"/>
      <c r="V147" s="36"/>
      <c r="W147" s="36"/>
      <c r="X147" s="36"/>
      <c r="Y147" s="36"/>
    </row>
    <row r="148" spans="1:25" x14ac:dyDescent="0.25">
      <c r="A148" s="43"/>
      <c r="B148" s="34"/>
      <c r="C148" s="39"/>
      <c r="D148" s="35"/>
      <c r="E148" s="34"/>
      <c r="F148" s="34"/>
      <c r="G148" s="35"/>
      <c r="H148" s="35"/>
      <c r="I148" s="35"/>
      <c r="J148" s="35"/>
      <c r="K148" s="35"/>
      <c r="L148" s="36"/>
      <c r="M148" s="36"/>
      <c r="N148" s="36"/>
      <c r="O148" s="36"/>
      <c r="P148" s="37"/>
      <c r="Q148" s="37"/>
      <c r="R148" s="36"/>
      <c r="S148" s="36"/>
      <c r="T148" s="36"/>
      <c r="U148" s="36"/>
      <c r="V148" s="36"/>
      <c r="W148" s="36"/>
      <c r="X148" s="36"/>
      <c r="Y148" s="36"/>
    </row>
    <row r="149" spans="1:25" x14ac:dyDescent="0.25">
      <c r="A149" s="43"/>
      <c r="B149" s="34"/>
      <c r="C149" s="39"/>
      <c r="D149" s="35"/>
      <c r="E149" s="34"/>
      <c r="F149" s="34"/>
      <c r="G149" s="35"/>
      <c r="H149" s="35"/>
      <c r="I149" s="35"/>
      <c r="J149" s="35"/>
      <c r="K149" s="35"/>
      <c r="L149" s="36"/>
      <c r="M149" s="36"/>
      <c r="N149" s="36"/>
      <c r="O149" s="36"/>
      <c r="P149" s="37"/>
      <c r="Q149" s="37"/>
      <c r="R149" s="36"/>
      <c r="S149" s="36"/>
      <c r="T149" s="36"/>
      <c r="U149" s="36"/>
      <c r="V149" s="36"/>
      <c r="W149" s="36"/>
      <c r="X149" s="36"/>
      <c r="Y149" s="36"/>
    </row>
    <row r="150" spans="1:25" x14ac:dyDescent="0.25">
      <c r="A150" s="43"/>
      <c r="B150" s="34"/>
      <c r="C150" s="39"/>
      <c r="D150" s="35"/>
      <c r="E150" s="34"/>
      <c r="F150" s="34"/>
      <c r="G150" s="35"/>
      <c r="H150" s="35"/>
      <c r="I150" s="35"/>
      <c r="J150" s="35"/>
      <c r="K150" s="35"/>
      <c r="L150" s="36"/>
      <c r="M150" s="36"/>
      <c r="N150" s="36"/>
      <c r="O150" s="36"/>
      <c r="P150" s="37"/>
      <c r="Q150" s="37"/>
      <c r="R150" s="36"/>
      <c r="S150" s="36"/>
      <c r="T150" s="36"/>
      <c r="U150" s="36"/>
      <c r="V150" s="36"/>
      <c r="W150" s="36"/>
      <c r="X150" s="36"/>
      <c r="Y150" s="36"/>
    </row>
    <row r="151" spans="1:25" x14ac:dyDescent="0.25">
      <c r="A151" s="43"/>
      <c r="B151" s="34"/>
      <c r="C151" s="39"/>
      <c r="D151" s="35"/>
      <c r="E151" s="34"/>
      <c r="F151" s="34"/>
      <c r="G151" s="35"/>
      <c r="H151" s="35"/>
      <c r="I151" s="35"/>
      <c r="J151" s="35"/>
      <c r="K151" s="35"/>
      <c r="L151" s="36"/>
      <c r="M151" s="36"/>
      <c r="N151" s="36"/>
      <c r="O151" s="36"/>
      <c r="P151" s="37"/>
      <c r="Q151" s="37"/>
      <c r="R151" s="36"/>
      <c r="S151" s="36"/>
      <c r="T151" s="36"/>
      <c r="U151" s="36"/>
      <c r="V151" s="36"/>
      <c r="W151" s="36"/>
      <c r="X151" s="36"/>
      <c r="Y151" s="36"/>
    </row>
    <row r="152" spans="1:25" x14ac:dyDescent="0.25">
      <c r="A152" s="43"/>
      <c r="B152" s="34"/>
      <c r="C152" s="39"/>
      <c r="D152" s="35"/>
      <c r="E152" s="34"/>
      <c r="F152" s="34"/>
      <c r="G152" s="35"/>
      <c r="H152" s="35"/>
      <c r="I152" s="35"/>
      <c r="J152" s="35"/>
      <c r="K152" s="35"/>
      <c r="L152" s="36"/>
      <c r="M152" s="36"/>
      <c r="N152" s="36"/>
      <c r="O152" s="36"/>
      <c r="P152" s="37"/>
      <c r="Q152" s="37"/>
      <c r="R152" s="36"/>
      <c r="S152" s="36"/>
      <c r="T152" s="36"/>
      <c r="U152" s="36"/>
      <c r="V152" s="36"/>
      <c r="W152" s="36"/>
      <c r="X152" s="36"/>
      <c r="Y152" s="36"/>
    </row>
    <row r="153" spans="1:25" x14ac:dyDescent="0.25">
      <c r="A153" s="43"/>
      <c r="B153" s="34"/>
      <c r="C153" s="39"/>
      <c r="D153" s="35"/>
      <c r="E153" s="34"/>
      <c r="F153" s="34"/>
      <c r="G153" s="35"/>
      <c r="H153" s="35"/>
      <c r="I153" s="35"/>
      <c r="J153" s="35"/>
      <c r="K153" s="35"/>
      <c r="L153" s="36"/>
      <c r="M153" s="36"/>
      <c r="N153" s="36"/>
      <c r="O153" s="36"/>
      <c r="P153" s="37"/>
      <c r="Q153" s="37"/>
      <c r="R153" s="36"/>
      <c r="S153" s="36"/>
      <c r="T153" s="36"/>
      <c r="U153" s="36"/>
      <c r="V153" s="36"/>
      <c r="W153" s="36"/>
      <c r="X153" s="36"/>
      <c r="Y153" s="36"/>
    </row>
    <row r="154" spans="1:25" x14ac:dyDescent="0.25">
      <c r="A154" s="43"/>
      <c r="B154" s="34"/>
      <c r="C154" s="39"/>
      <c r="D154" s="35"/>
      <c r="E154" s="34"/>
      <c r="F154" s="34"/>
      <c r="G154" s="35"/>
      <c r="H154" s="35"/>
      <c r="I154" s="35"/>
      <c r="J154" s="35"/>
      <c r="K154" s="35"/>
      <c r="L154" s="36"/>
      <c r="M154" s="36"/>
      <c r="N154" s="36"/>
      <c r="O154" s="36"/>
      <c r="P154" s="37"/>
      <c r="Q154" s="37"/>
      <c r="R154" s="36"/>
      <c r="S154" s="36"/>
      <c r="T154" s="36"/>
      <c r="U154" s="36"/>
      <c r="V154" s="36"/>
      <c r="W154" s="36"/>
      <c r="X154" s="36"/>
      <c r="Y154" s="36"/>
    </row>
    <row r="155" spans="1:25" x14ac:dyDescent="0.25">
      <c r="A155" s="43"/>
      <c r="B155" s="34"/>
      <c r="C155" s="39"/>
      <c r="D155" s="35"/>
      <c r="E155" s="34"/>
      <c r="F155" s="34"/>
      <c r="G155" s="35"/>
      <c r="H155" s="35"/>
      <c r="I155" s="35"/>
      <c r="J155" s="35"/>
      <c r="K155" s="35"/>
      <c r="L155" s="36"/>
      <c r="M155" s="36"/>
      <c r="N155" s="36"/>
      <c r="O155" s="36"/>
      <c r="P155" s="37"/>
      <c r="Q155" s="37"/>
      <c r="R155" s="36"/>
      <c r="S155" s="36"/>
      <c r="T155" s="36"/>
      <c r="U155" s="36"/>
      <c r="V155" s="36"/>
      <c r="W155" s="36"/>
      <c r="X155" s="36"/>
      <c r="Y155" s="36"/>
    </row>
    <row r="156" spans="1:25" x14ac:dyDescent="0.25">
      <c r="A156" s="43"/>
      <c r="B156" s="34"/>
      <c r="C156" s="39"/>
      <c r="D156" s="35"/>
      <c r="E156" s="34"/>
      <c r="F156" s="34"/>
      <c r="G156" s="35"/>
      <c r="H156" s="35"/>
      <c r="I156" s="35"/>
      <c r="J156" s="35"/>
      <c r="K156" s="35"/>
      <c r="L156" s="36"/>
      <c r="M156" s="36"/>
      <c r="N156" s="36"/>
      <c r="O156" s="36"/>
      <c r="P156" s="37"/>
      <c r="Q156" s="37"/>
      <c r="R156" s="36"/>
      <c r="S156" s="36"/>
      <c r="T156" s="36"/>
      <c r="U156" s="36"/>
      <c r="V156" s="36"/>
      <c r="W156" s="36"/>
      <c r="X156" s="36"/>
      <c r="Y156" s="36"/>
    </row>
    <row r="157" spans="1:25" x14ac:dyDescent="0.25">
      <c r="A157" s="43"/>
      <c r="B157" s="34"/>
      <c r="C157" s="39"/>
      <c r="D157" s="35"/>
      <c r="E157" s="34"/>
      <c r="F157" s="34"/>
      <c r="G157" s="35"/>
      <c r="H157" s="35"/>
      <c r="I157" s="35"/>
      <c r="J157" s="35"/>
      <c r="K157" s="35"/>
      <c r="L157" s="36"/>
      <c r="M157" s="36"/>
      <c r="N157" s="36"/>
      <c r="O157" s="36"/>
      <c r="P157" s="37"/>
      <c r="Q157" s="37"/>
      <c r="R157" s="36"/>
      <c r="S157" s="36"/>
      <c r="T157" s="36"/>
      <c r="U157" s="36"/>
      <c r="V157" s="36"/>
      <c r="W157" s="36"/>
      <c r="X157" s="36"/>
      <c r="Y157" s="36"/>
    </row>
    <row r="158" spans="1:25" x14ac:dyDescent="0.25">
      <c r="A158" s="43"/>
      <c r="B158" s="34"/>
      <c r="C158" s="39"/>
      <c r="D158" s="35"/>
      <c r="E158" s="34"/>
      <c r="F158" s="34"/>
      <c r="G158" s="35"/>
      <c r="H158" s="35"/>
      <c r="I158" s="35"/>
      <c r="J158" s="35"/>
      <c r="K158" s="35"/>
      <c r="L158" s="36"/>
      <c r="M158" s="36"/>
      <c r="N158" s="36"/>
      <c r="O158" s="36"/>
      <c r="P158" s="37"/>
      <c r="Q158" s="37"/>
      <c r="R158" s="36"/>
      <c r="S158" s="36"/>
      <c r="T158" s="36"/>
      <c r="U158" s="36"/>
      <c r="V158" s="36"/>
      <c r="W158" s="36"/>
      <c r="X158" s="36"/>
      <c r="Y158" s="36"/>
    </row>
    <row r="159" spans="1:25" x14ac:dyDescent="0.25">
      <c r="A159" s="43"/>
      <c r="B159" s="34"/>
      <c r="C159" s="39"/>
      <c r="D159" s="35"/>
      <c r="E159" s="34"/>
      <c r="F159" s="34"/>
      <c r="G159" s="35"/>
      <c r="H159" s="35"/>
      <c r="I159" s="35"/>
      <c r="J159" s="35"/>
      <c r="K159" s="35"/>
      <c r="L159" s="36"/>
      <c r="M159" s="36"/>
      <c r="N159" s="36"/>
      <c r="O159" s="36"/>
      <c r="P159" s="37"/>
      <c r="Q159" s="37"/>
      <c r="R159" s="36"/>
      <c r="S159" s="36"/>
      <c r="T159" s="36"/>
      <c r="U159" s="36"/>
      <c r="V159" s="36"/>
      <c r="W159" s="36"/>
      <c r="X159" s="36"/>
      <c r="Y159" s="36"/>
    </row>
    <row r="160" spans="1:25" x14ac:dyDescent="0.25">
      <c r="A160" s="43"/>
      <c r="B160" s="34"/>
      <c r="C160" s="39"/>
      <c r="D160" s="35"/>
      <c r="E160" s="34"/>
      <c r="F160" s="34"/>
      <c r="G160" s="35"/>
      <c r="H160" s="35"/>
      <c r="I160" s="35"/>
      <c r="J160" s="35"/>
      <c r="K160" s="35"/>
      <c r="L160" s="36"/>
      <c r="M160" s="36"/>
      <c r="N160" s="36"/>
      <c r="O160" s="36"/>
      <c r="P160" s="37"/>
      <c r="Q160" s="37"/>
      <c r="R160" s="36"/>
      <c r="S160" s="36"/>
      <c r="T160" s="36"/>
      <c r="U160" s="36"/>
      <c r="V160" s="36"/>
      <c r="W160" s="36"/>
      <c r="X160" s="36"/>
      <c r="Y160" s="36"/>
    </row>
    <row r="161" spans="1:25" x14ac:dyDescent="0.25">
      <c r="A161" s="43"/>
      <c r="B161" s="34"/>
      <c r="C161" s="39"/>
      <c r="D161" s="35"/>
      <c r="E161" s="34"/>
      <c r="F161" s="34"/>
      <c r="G161" s="35"/>
      <c r="H161" s="35"/>
      <c r="I161" s="35"/>
      <c r="J161" s="35"/>
      <c r="K161" s="35"/>
      <c r="L161" s="36"/>
      <c r="M161" s="36"/>
      <c r="N161" s="36"/>
      <c r="O161" s="36"/>
      <c r="P161" s="37"/>
      <c r="Q161" s="37"/>
      <c r="R161" s="36"/>
      <c r="S161" s="36"/>
      <c r="T161" s="36"/>
      <c r="U161" s="36"/>
      <c r="V161" s="36"/>
      <c r="W161" s="36"/>
      <c r="X161" s="36"/>
      <c r="Y161" s="36"/>
    </row>
    <row r="162" spans="1:25" x14ac:dyDescent="0.25">
      <c r="A162" s="43"/>
      <c r="B162" s="34"/>
      <c r="C162" s="39"/>
      <c r="D162" s="35"/>
      <c r="E162" s="34"/>
      <c r="F162" s="34"/>
      <c r="G162" s="35"/>
      <c r="H162" s="35"/>
      <c r="I162" s="35"/>
      <c r="J162" s="35"/>
      <c r="K162" s="35"/>
      <c r="L162" s="36"/>
      <c r="M162" s="36"/>
      <c r="N162" s="36"/>
      <c r="O162" s="36"/>
      <c r="P162" s="37"/>
      <c r="Q162" s="37"/>
      <c r="R162" s="36"/>
      <c r="S162" s="36"/>
      <c r="T162" s="36"/>
      <c r="U162" s="36"/>
      <c r="V162" s="36"/>
      <c r="W162" s="36"/>
      <c r="X162" s="36"/>
      <c r="Y162" s="36"/>
    </row>
    <row r="163" spans="1:25" x14ac:dyDescent="0.25">
      <c r="A163" s="43"/>
      <c r="B163" s="34"/>
      <c r="C163" s="39"/>
      <c r="D163" s="35"/>
      <c r="E163" s="34"/>
      <c r="F163" s="34"/>
      <c r="G163" s="35"/>
      <c r="H163" s="35"/>
      <c r="I163" s="35"/>
      <c r="J163" s="35"/>
      <c r="K163" s="35"/>
      <c r="L163" s="36"/>
      <c r="M163" s="36"/>
      <c r="N163" s="36"/>
      <c r="O163" s="36"/>
      <c r="P163" s="37"/>
      <c r="Q163" s="37"/>
      <c r="R163" s="36"/>
      <c r="S163" s="36"/>
      <c r="T163" s="36"/>
      <c r="U163" s="36"/>
      <c r="V163" s="36"/>
      <c r="W163" s="36"/>
      <c r="X163" s="36"/>
      <c r="Y163" s="36"/>
    </row>
    <row r="164" spans="1:25" x14ac:dyDescent="0.25">
      <c r="A164" s="43"/>
      <c r="B164" s="34"/>
      <c r="C164" s="39"/>
      <c r="D164" s="35"/>
      <c r="E164" s="34"/>
      <c r="F164" s="34"/>
      <c r="G164" s="35"/>
      <c r="H164" s="35"/>
      <c r="I164" s="35"/>
      <c r="J164" s="35"/>
      <c r="K164" s="35"/>
      <c r="L164" s="36"/>
      <c r="M164" s="36"/>
      <c r="N164" s="36"/>
      <c r="O164" s="36"/>
      <c r="P164" s="37"/>
      <c r="Q164" s="37"/>
      <c r="R164" s="36"/>
      <c r="S164" s="36"/>
      <c r="T164" s="36"/>
      <c r="U164" s="36"/>
      <c r="V164" s="36"/>
      <c r="W164" s="36"/>
      <c r="X164" s="36"/>
      <c r="Y164" s="36"/>
    </row>
    <row r="165" spans="1:25" x14ac:dyDescent="0.25">
      <c r="A165" s="43"/>
      <c r="B165" s="34"/>
      <c r="C165" s="39"/>
      <c r="D165" s="35"/>
      <c r="E165" s="34"/>
      <c r="F165" s="34"/>
      <c r="G165" s="35"/>
      <c r="H165" s="35"/>
      <c r="I165" s="35"/>
      <c r="J165" s="35"/>
      <c r="K165" s="35"/>
      <c r="L165" s="36"/>
      <c r="M165" s="36"/>
      <c r="N165" s="36"/>
      <c r="O165" s="36"/>
      <c r="P165" s="37"/>
      <c r="Q165" s="37"/>
      <c r="R165" s="36"/>
      <c r="S165" s="36"/>
      <c r="T165" s="36"/>
      <c r="U165" s="36"/>
      <c r="V165" s="36"/>
      <c r="W165" s="36"/>
      <c r="X165" s="36"/>
      <c r="Y165" s="36"/>
    </row>
    <row r="166" spans="1:25" x14ac:dyDescent="0.25">
      <c r="A166" s="43"/>
      <c r="B166" s="34"/>
      <c r="C166" s="39"/>
      <c r="D166" s="35"/>
      <c r="E166" s="34"/>
      <c r="F166" s="34"/>
      <c r="G166" s="35"/>
      <c r="H166" s="35"/>
      <c r="I166" s="35"/>
      <c r="J166" s="35"/>
      <c r="K166" s="35"/>
      <c r="L166" s="36"/>
      <c r="M166" s="36"/>
      <c r="N166" s="36"/>
      <c r="O166" s="36"/>
      <c r="P166" s="37"/>
      <c r="Q166" s="37"/>
      <c r="R166" s="36"/>
      <c r="S166" s="36"/>
      <c r="T166" s="36"/>
      <c r="U166" s="36"/>
      <c r="V166" s="36"/>
      <c r="W166" s="36"/>
      <c r="X166" s="36"/>
      <c r="Y166" s="36"/>
    </row>
    <row r="167" spans="1:25" x14ac:dyDescent="0.25">
      <c r="A167" s="43"/>
      <c r="B167" s="34"/>
      <c r="C167" s="39"/>
      <c r="D167" s="35"/>
      <c r="E167" s="34"/>
      <c r="F167" s="34"/>
      <c r="G167" s="35"/>
      <c r="H167" s="35"/>
      <c r="I167" s="35"/>
      <c r="J167" s="35"/>
      <c r="K167" s="35"/>
      <c r="L167" s="36"/>
      <c r="M167" s="36"/>
      <c r="N167" s="36"/>
      <c r="O167" s="36"/>
      <c r="P167" s="37"/>
      <c r="Q167" s="37"/>
      <c r="R167" s="36"/>
      <c r="S167" s="36"/>
      <c r="T167" s="36"/>
      <c r="U167" s="36"/>
      <c r="V167" s="36"/>
      <c r="W167" s="36"/>
      <c r="X167" s="36"/>
      <c r="Y167" s="36"/>
    </row>
    <row r="168" spans="1:25" x14ac:dyDescent="0.25">
      <c r="A168" s="43"/>
      <c r="B168" s="34"/>
      <c r="C168" s="39"/>
      <c r="D168" s="35"/>
      <c r="E168" s="34"/>
      <c r="F168" s="34"/>
      <c r="G168" s="35"/>
      <c r="H168" s="35"/>
      <c r="I168" s="35"/>
      <c r="J168" s="35"/>
      <c r="K168" s="35"/>
      <c r="L168" s="36"/>
      <c r="M168" s="36"/>
      <c r="N168" s="36"/>
      <c r="O168" s="36"/>
      <c r="P168" s="37"/>
      <c r="Q168" s="37"/>
      <c r="R168" s="36"/>
      <c r="S168" s="36"/>
      <c r="T168" s="36"/>
      <c r="U168" s="36"/>
      <c r="V168" s="36"/>
      <c r="W168" s="36"/>
      <c r="X168" s="36"/>
      <c r="Y168" s="36"/>
    </row>
    <row r="169" spans="1:25" x14ac:dyDescent="0.25">
      <c r="A169" s="43"/>
      <c r="B169" s="34"/>
      <c r="C169" s="39"/>
      <c r="D169" s="35"/>
      <c r="E169" s="34"/>
      <c r="F169" s="34"/>
      <c r="G169" s="35"/>
      <c r="H169" s="35"/>
      <c r="I169" s="35"/>
      <c r="J169" s="35"/>
      <c r="K169" s="35"/>
      <c r="L169" s="36"/>
      <c r="M169" s="36"/>
      <c r="N169" s="36"/>
      <c r="O169" s="36"/>
      <c r="P169" s="37"/>
      <c r="Q169" s="37"/>
      <c r="R169" s="36"/>
      <c r="S169" s="36"/>
      <c r="T169" s="36"/>
      <c r="U169" s="36"/>
      <c r="V169" s="36"/>
      <c r="W169" s="36"/>
      <c r="X169" s="36"/>
      <c r="Y169" s="36"/>
    </row>
    <row r="170" spans="1:25" x14ac:dyDescent="0.25">
      <c r="A170" s="43"/>
      <c r="B170" s="34"/>
      <c r="C170" s="39"/>
      <c r="D170" s="35"/>
      <c r="E170" s="34"/>
      <c r="F170" s="34"/>
      <c r="G170" s="35"/>
      <c r="H170" s="35"/>
      <c r="I170" s="35"/>
      <c r="J170" s="35"/>
      <c r="K170" s="35"/>
      <c r="L170" s="36"/>
      <c r="M170" s="36"/>
      <c r="N170" s="36"/>
      <c r="O170" s="36"/>
      <c r="P170" s="37"/>
      <c r="Q170" s="37"/>
      <c r="R170" s="36"/>
      <c r="S170" s="36"/>
      <c r="T170" s="36"/>
      <c r="U170" s="36"/>
      <c r="V170" s="36"/>
      <c r="W170" s="36"/>
      <c r="X170" s="36"/>
      <c r="Y170" s="36"/>
    </row>
    <row r="171" spans="1:25" x14ac:dyDescent="0.25">
      <c r="A171" s="43"/>
      <c r="B171" s="34"/>
      <c r="C171" s="39"/>
      <c r="D171" s="35"/>
      <c r="E171" s="34"/>
      <c r="F171" s="34"/>
      <c r="G171" s="35"/>
      <c r="H171" s="35"/>
      <c r="I171" s="35"/>
      <c r="J171" s="35"/>
      <c r="K171" s="35"/>
      <c r="L171" s="36"/>
      <c r="M171" s="36"/>
      <c r="N171" s="36"/>
      <c r="O171" s="36"/>
      <c r="P171" s="37"/>
      <c r="Q171" s="37"/>
      <c r="R171" s="36"/>
      <c r="S171" s="36"/>
      <c r="T171" s="36"/>
      <c r="U171" s="36"/>
      <c r="V171" s="36"/>
      <c r="W171" s="36"/>
      <c r="X171" s="36"/>
      <c r="Y171" s="36"/>
    </row>
    <row r="172" spans="1:25" x14ac:dyDescent="0.25">
      <c r="A172" s="43"/>
      <c r="B172" s="34"/>
      <c r="C172" s="39"/>
      <c r="D172" s="35"/>
      <c r="E172" s="34"/>
      <c r="F172" s="34"/>
      <c r="G172" s="35"/>
      <c r="H172" s="35"/>
      <c r="I172" s="35"/>
      <c r="J172" s="35"/>
      <c r="K172" s="35"/>
      <c r="L172" s="36"/>
      <c r="M172" s="36"/>
      <c r="N172" s="36"/>
      <c r="O172" s="36"/>
      <c r="P172" s="37"/>
      <c r="Q172" s="37"/>
      <c r="R172" s="36"/>
      <c r="S172" s="36"/>
      <c r="T172" s="36"/>
      <c r="U172" s="36"/>
      <c r="V172" s="36"/>
      <c r="W172" s="36"/>
      <c r="X172" s="36"/>
      <c r="Y172" s="36"/>
    </row>
    <row r="173" spans="1:25" x14ac:dyDescent="0.25">
      <c r="A173" s="43"/>
      <c r="B173" s="34"/>
      <c r="C173" s="39"/>
      <c r="D173" s="35"/>
      <c r="E173" s="34"/>
      <c r="F173" s="34"/>
      <c r="G173" s="35"/>
      <c r="H173" s="35"/>
      <c r="I173" s="35"/>
      <c r="J173" s="35"/>
      <c r="K173" s="35"/>
      <c r="L173" s="36"/>
      <c r="M173" s="36"/>
      <c r="N173" s="36"/>
      <c r="O173" s="36"/>
      <c r="P173" s="37"/>
      <c r="Q173" s="37"/>
      <c r="R173" s="36"/>
      <c r="S173" s="36"/>
      <c r="T173" s="36"/>
      <c r="U173" s="36"/>
      <c r="V173" s="36"/>
      <c r="W173" s="36"/>
      <c r="X173" s="36"/>
      <c r="Y173" s="36"/>
    </row>
    <row r="174" spans="1:25" x14ac:dyDescent="0.25">
      <c r="A174" s="43"/>
      <c r="B174" s="34"/>
      <c r="C174" s="39"/>
      <c r="D174" s="35"/>
      <c r="E174" s="34"/>
      <c r="F174" s="34"/>
      <c r="G174" s="35"/>
      <c r="H174" s="35"/>
      <c r="I174" s="35"/>
      <c r="J174" s="35"/>
      <c r="K174" s="35"/>
      <c r="L174" s="36"/>
      <c r="M174" s="36"/>
      <c r="N174" s="36"/>
      <c r="O174" s="36"/>
      <c r="P174" s="37"/>
      <c r="Q174" s="37"/>
      <c r="R174" s="36"/>
      <c r="S174" s="36"/>
      <c r="T174" s="36"/>
      <c r="U174" s="36"/>
      <c r="V174" s="36"/>
      <c r="W174" s="36"/>
      <c r="X174" s="36"/>
      <c r="Y174" s="36"/>
    </row>
    <row r="175" spans="1:25" x14ac:dyDescent="0.25">
      <c r="A175" s="43"/>
      <c r="B175" s="34"/>
      <c r="C175" s="39"/>
      <c r="D175" s="35"/>
      <c r="E175" s="34"/>
      <c r="F175" s="34"/>
      <c r="G175" s="35"/>
      <c r="H175" s="35"/>
      <c r="I175" s="35"/>
      <c r="J175" s="35"/>
      <c r="K175" s="35"/>
      <c r="L175" s="36"/>
      <c r="M175" s="36"/>
      <c r="N175" s="36"/>
      <c r="O175" s="36"/>
      <c r="P175" s="37"/>
      <c r="Q175" s="37"/>
      <c r="R175" s="36"/>
      <c r="S175" s="36"/>
      <c r="T175" s="36"/>
      <c r="U175" s="36"/>
      <c r="V175" s="36"/>
      <c r="W175" s="36"/>
      <c r="X175" s="36"/>
      <c r="Y175" s="36"/>
    </row>
    <row r="176" spans="1:25" x14ac:dyDescent="0.25">
      <c r="A176" s="43"/>
      <c r="B176" s="34"/>
      <c r="C176" s="39"/>
      <c r="D176" s="35"/>
      <c r="E176" s="34"/>
      <c r="F176" s="34"/>
      <c r="G176" s="35"/>
      <c r="H176" s="35"/>
      <c r="I176" s="35"/>
      <c r="J176" s="35"/>
      <c r="K176" s="35"/>
      <c r="L176" s="36"/>
      <c r="M176" s="36"/>
      <c r="N176" s="36"/>
      <c r="O176" s="36"/>
      <c r="P176" s="37"/>
      <c r="Q176" s="37"/>
      <c r="R176" s="36"/>
      <c r="S176" s="36"/>
      <c r="T176" s="36"/>
      <c r="U176" s="36"/>
      <c r="V176" s="36"/>
      <c r="W176" s="36"/>
      <c r="X176" s="36"/>
      <c r="Y176" s="36"/>
    </row>
    <row r="177" spans="1:25" x14ac:dyDescent="0.25">
      <c r="A177" s="43"/>
      <c r="B177" s="34"/>
      <c r="C177" s="39"/>
      <c r="D177" s="35"/>
      <c r="E177" s="34"/>
      <c r="F177" s="34"/>
      <c r="G177" s="35"/>
      <c r="H177" s="35"/>
      <c r="I177" s="35"/>
      <c r="J177" s="35"/>
      <c r="K177" s="35"/>
      <c r="L177" s="36"/>
      <c r="M177" s="36"/>
      <c r="N177" s="36"/>
      <c r="O177" s="36"/>
      <c r="P177" s="37"/>
      <c r="Q177" s="37"/>
      <c r="R177" s="36"/>
      <c r="S177" s="36"/>
      <c r="T177" s="36"/>
      <c r="U177" s="36"/>
      <c r="V177" s="36"/>
      <c r="W177" s="36"/>
      <c r="X177" s="36"/>
      <c r="Y177" s="36"/>
    </row>
    <row r="178" spans="1:25" x14ac:dyDescent="0.25">
      <c r="A178" s="43"/>
      <c r="B178" s="34"/>
      <c r="C178" s="39"/>
      <c r="D178" s="35"/>
      <c r="E178" s="34"/>
      <c r="F178" s="34"/>
      <c r="G178" s="35"/>
      <c r="H178" s="35"/>
      <c r="I178" s="35"/>
      <c r="J178" s="35"/>
      <c r="K178" s="35"/>
      <c r="L178" s="36"/>
      <c r="M178" s="36"/>
      <c r="N178" s="36"/>
      <c r="O178" s="36"/>
      <c r="P178" s="37"/>
      <c r="Q178" s="37"/>
      <c r="R178" s="36"/>
      <c r="S178" s="36"/>
      <c r="T178" s="36"/>
      <c r="U178" s="36"/>
      <c r="V178" s="36"/>
      <c r="W178" s="36"/>
      <c r="X178" s="36"/>
      <c r="Y178" s="36"/>
    </row>
    <row r="179" spans="1:25" x14ac:dyDescent="0.25">
      <c r="A179" s="43"/>
      <c r="B179" s="34"/>
      <c r="C179" s="39"/>
      <c r="D179" s="35"/>
      <c r="E179" s="34"/>
      <c r="F179" s="34"/>
      <c r="G179" s="35"/>
      <c r="H179" s="35"/>
      <c r="I179" s="35"/>
      <c r="J179" s="35"/>
      <c r="K179" s="35"/>
      <c r="L179" s="36"/>
      <c r="M179" s="36"/>
      <c r="N179" s="36"/>
      <c r="O179" s="36"/>
      <c r="P179" s="37"/>
      <c r="Q179" s="37"/>
      <c r="R179" s="36"/>
      <c r="S179" s="36"/>
      <c r="T179" s="36"/>
      <c r="U179" s="36"/>
      <c r="V179" s="36"/>
      <c r="W179" s="36"/>
      <c r="X179" s="36"/>
      <c r="Y179" s="36"/>
    </row>
    <row r="180" spans="1:25" x14ac:dyDescent="0.25">
      <c r="A180" s="43"/>
      <c r="B180" s="34"/>
      <c r="C180" s="39"/>
      <c r="D180" s="35"/>
      <c r="E180" s="34"/>
      <c r="F180" s="34"/>
      <c r="G180" s="35"/>
      <c r="H180" s="35"/>
      <c r="I180" s="35"/>
      <c r="J180" s="35"/>
      <c r="K180" s="35"/>
      <c r="L180" s="36"/>
      <c r="M180" s="36"/>
      <c r="N180" s="36"/>
      <c r="O180" s="36"/>
      <c r="P180" s="37"/>
      <c r="Q180" s="37"/>
      <c r="R180" s="36"/>
      <c r="S180" s="36"/>
      <c r="T180" s="36"/>
      <c r="U180" s="36"/>
      <c r="V180" s="36"/>
      <c r="W180" s="36"/>
      <c r="X180" s="36"/>
      <c r="Y180" s="36"/>
    </row>
    <row r="181" spans="1:25" x14ac:dyDescent="0.25">
      <c r="A181" s="43"/>
      <c r="B181" s="34"/>
      <c r="C181" s="39"/>
      <c r="D181" s="35"/>
      <c r="E181" s="34"/>
      <c r="F181" s="34"/>
      <c r="G181" s="35"/>
      <c r="H181" s="35"/>
      <c r="I181" s="35"/>
      <c r="J181" s="35"/>
      <c r="K181" s="35"/>
      <c r="L181" s="36"/>
      <c r="M181" s="36"/>
      <c r="N181" s="36"/>
      <c r="O181" s="36"/>
      <c r="P181" s="37"/>
      <c r="Q181" s="37"/>
      <c r="R181" s="36"/>
      <c r="S181" s="36"/>
      <c r="T181" s="36"/>
      <c r="U181" s="36"/>
      <c r="V181" s="36"/>
      <c r="W181" s="36"/>
      <c r="X181" s="36"/>
      <c r="Y181" s="36"/>
    </row>
    <row r="182" spans="1:25" x14ac:dyDescent="0.25">
      <c r="A182" s="43"/>
      <c r="B182" s="34"/>
      <c r="C182" s="39"/>
      <c r="D182" s="35"/>
      <c r="E182" s="34"/>
      <c r="F182" s="34"/>
      <c r="G182" s="35"/>
      <c r="H182" s="35"/>
      <c r="I182" s="35"/>
      <c r="J182" s="35"/>
      <c r="K182" s="35"/>
      <c r="L182" s="36"/>
      <c r="M182" s="36"/>
      <c r="N182" s="36"/>
      <c r="O182" s="36"/>
      <c r="P182" s="37"/>
      <c r="Q182" s="37"/>
      <c r="R182" s="36"/>
      <c r="S182" s="36"/>
      <c r="T182" s="36"/>
      <c r="U182" s="36"/>
      <c r="V182" s="36"/>
      <c r="W182" s="36"/>
      <c r="X182" s="36"/>
      <c r="Y182" s="36"/>
    </row>
    <row r="183" spans="1:25" x14ac:dyDescent="0.25">
      <c r="A183" s="43"/>
      <c r="B183" s="34"/>
      <c r="C183" s="39"/>
      <c r="D183" s="35"/>
      <c r="E183" s="34"/>
      <c r="F183" s="34"/>
      <c r="G183" s="35"/>
      <c r="H183" s="35"/>
      <c r="I183" s="35"/>
      <c r="J183" s="35"/>
      <c r="K183" s="35"/>
      <c r="L183" s="36"/>
      <c r="M183" s="36"/>
      <c r="N183" s="36"/>
      <c r="O183" s="36"/>
      <c r="P183" s="37"/>
      <c r="Q183" s="37"/>
      <c r="R183" s="36"/>
      <c r="S183" s="36"/>
      <c r="T183" s="36"/>
      <c r="U183" s="36"/>
      <c r="V183" s="36"/>
      <c r="W183" s="36"/>
      <c r="X183" s="36"/>
      <c r="Y183" s="36"/>
    </row>
    <row r="184" spans="1:25" x14ac:dyDescent="0.25">
      <c r="A184" s="43"/>
      <c r="B184" s="34"/>
      <c r="C184" s="39"/>
      <c r="D184" s="35"/>
      <c r="E184" s="34"/>
      <c r="F184" s="34"/>
      <c r="G184" s="35"/>
      <c r="H184" s="35"/>
      <c r="I184" s="35"/>
      <c r="J184" s="35"/>
      <c r="K184" s="35"/>
      <c r="L184" s="36"/>
      <c r="M184" s="36"/>
      <c r="N184" s="36"/>
      <c r="O184" s="36"/>
      <c r="P184" s="37"/>
      <c r="Q184" s="37"/>
      <c r="R184" s="36"/>
      <c r="S184" s="36"/>
      <c r="T184" s="36"/>
      <c r="U184" s="36"/>
      <c r="V184" s="36"/>
      <c r="W184" s="36"/>
      <c r="X184" s="36"/>
      <c r="Y184" s="36"/>
    </row>
    <row r="185" spans="1:25" x14ac:dyDescent="0.25">
      <c r="A185" s="43"/>
      <c r="B185" s="34"/>
      <c r="C185" s="39"/>
      <c r="D185" s="35"/>
      <c r="E185" s="34"/>
      <c r="F185" s="34"/>
      <c r="G185" s="35"/>
      <c r="H185" s="35"/>
      <c r="I185" s="35"/>
      <c r="J185" s="35"/>
      <c r="K185" s="35"/>
      <c r="L185" s="36"/>
      <c r="M185" s="36"/>
      <c r="N185" s="36"/>
      <c r="O185" s="36"/>
      <c r="P185" s="37"/>
      <c r="Q185" s="37"/>
      <c r="R185" s="36"/>
      <c r="S185" s="36"/>
      <c r="T185" s="36"/>
      <c r="U185" s="36"/>
      <c r="V185" s="36"/>
      <c r="W185" s="36"/>
      <c r="X185" s="36"/>
      <c r="Y185" s="36"/>
    </row>
    <row r="186" spans="1:25" x14ac:dyDescent="0.25">
      <c r="A186" s="43"/>
      <c r="B186" s="34"/>
      <c r="C186" s="39"/>
      <c r="D186" s="35"/>
      <c r="E186" s="34"/>
      <c r="F186" s="34"/>
      <c r="G186" s="35"/>
      <c r="H186" s="35"/>
      <c r="I186" s="35"/>
      <c r="J186" s="35"/>
      <c r="K186" s="35"/>
      <c r="L186" s="36"/>
      <c r="M186" s="36"/>
      <c r="N186" s="36"/>
      <c r="O186" s="36"/>
      <c r="P186" s="37"/>
      <c r="Q186" s="37"/>
      <c r="R186" s="36"/>
      <c r="S186" s="36"/>
      <c r="T186" s="36"/>
      <c r="U186" s="36"/>
      <c r="V186" s="36"/>
      <c r="W186" s="36"/>
      <c r="X186" s="36"/>
      <c r="Y186" s="36"/>
    </row>
    <row r="187" spans="1:25" x14ac:dyDescent="0.25">
      <c r="A187" s="43"/>
      <c r="B187" s="34"/>
      <c r="C187" s="39"/>
      <c r="D187" s="35"/>
      <c r="E187" s="34"/>
      <c r="F187" s="34"/>
      <c r="G187" s="35"/>
      <c r="H187" s="35"/>
      <c r="I187" s="35"/>
      <c r="J187" s="35"/>
      <c r="K187" s="35"/>
      <c r="L187" s="36"/>
      <c r="M187" s="36"/>
      <c r="N187" s="36"/>
      <c r="O187" s="36"/>
      <c r="P187" s="37"/>
      <c r="Q187" s="37"/>
      <c r="R187" s="36"/>
      <c r="S187" s="36"/>
      <c r="T187" s="36"/>
      <c r="U187" s="36"/>
      <c r="V187" s="36"/>
      <c r="W187" s="36"/>
      <c r="X187" s="36"/>
      <c r="Y187" s="36"/>
    </row>
    <row r="188" spans="1:25" x14ac:dyDescent="0.25">
      <c r="A188" s="43"/>
      <c r="B188" s="34"/>
      <c r="C188" s="39"/>
      <c r="D188" s="35"/>
      <c r="E188" s="34"/>
      <c r="F188" s="34"/>
      <c r="G188" s="35"/>
      <c r="H188" s="35"/>
      <c r="I188" s="35"/>
      <c r="J188" s="35"/>
      <c r="K188" s="35"/>
      <c r="L188" s="36"/>
      <c r="M188" s="36"/>
      <c r="N188" s="36"/>
      <c r="O188" s="36"/>
      <c r="P188" s="37"/>
      <c r="Q188" s="37"/>
      <c r="R188" s="36"/>
      <c r="S188" s="36"/>
      <c r="T188" s="36"/>
      <c r="U188" s="36"/>
      <c r="V188" s="36"/>
      <c r="W188" s="36"/>
      <c r="X188" s="36"/>
      <c r="Y188" s="36"/>
    </row>
    <row r="189" spans="1:25" x14ac:dyDescent="0.25">
      <c r="A189" s="43"/>
      <c r="B189" s="34"/>
      <c r="C189" s="39"/>
      <c r="D189" s="35"/>
      <c r="E189" s="34"/>
      <c r="F189" s="34"/>
      <c r="G189" s="35"/>
      <c r="H189" s="35"/>
      <c r="I189" s="35"/>
      <c r="J189" s="35"/>
      <c r="K189" s="35"/>
      <c r="L189" s="36"/>
      <c r="M189" s="36"/>
      <c r="N189" s="36"/>
      <c r="O189" s="36"/>
      <c r="P189" s="37"/>
      <c r="Q189" s="37"/>
      <c r="R189" s="36"/>
      <c r="S189" s="36"/>
      <c r="T189" s="36"/>
      <c r="U189" s="36"/>
      <c r="V189" s="36"/>
      <c r="W189" s="36"/>
      <c r="X189" s="36"/>
      <c r="Y189" s="36"/>
    </row>
    <row r="190" spans="1:25" x14ac:dyDescent="0.25">
      <c r="A190" s="43"/>
      <c r="B190" s="34"/>
      <c r="C190" s="39"/>
      <c r="D190" s="35"/>
      <c r="E190" s="34"/>
      <c r="F190" s="34"/>
      <c r="G190" s="35"/>
      <c r="H190" s="35"/>
      <c r="I190" s="35"/>
      <c r="J190" s="35"/>
      <c r="K190" s="35"/>
      <c r="L190" s="36"/>
      <c r="M190" s="36"/>
      <c r="N190" s="36"/>
      <c r="O190" s="36"/>
      <c r="P190" s="37"/>
      <c r="Q190" s="37"/>
      <c r="R190" s="36"/>
      <c r="S190" s="36"/>
      <c r="T190" s="36"/>
      <c r="U190" s="36"/>
      <c r="V190" s="36"/>
      <c r="W190" s="36"/>
      <c r="X190" s="36"/>
      <c r="Y190" s="36"/>
    </row>
    <row r="191" spans="1:25" x14ac:dyDescent="0.25">
      <c r="A191" s="43"/>
      <c r="B191" s="34"/>
      <c r="C191" s="39"/>
      <c r="D191" s="35"/>
      <c r="E191" s="34"/>
      <c r="F191" s="34"/>
      <c r="G191" s="35"/>
      <c r="H191" s="35"/>
      <c r="I191" s="35"/>
      <c r="J191" s="35"/>
      <c r="K191" s="35"/>
      <c r="L191" s="36"/>
      <c r="M191" s="36"/>
      <c r="N191" s="36"/>
      <c r="O191" s="36"/>
      <c r="P191" s="37"/>
      <c r="Q191" s="37"/>
      <c r="R191" s="36"/>
      <c r="S191" s="36"/>
      <c r="T191" s="36"/>
      <c r="U191" s="36"/>
      <c r="V191" s="36"/>
      <c r="W191" s="36"/>
      <c r="X191" s="36"/>
      <c r="Y191" s="36"/>
    </row>
    <row r="192" spans="1:25" x14ac:dyDescent="0.25">
      <c r="A192" s="43"/>
      <c r="B192" s="34"/>
      <c r="C192" s="39"/>
      <c r="D192" s="35"/>
      <c r="E192" s="34"/>
      <c r="F192" s="34"/>
      <c r="G192" s="35"/>
      <c r="H192" s="35"/>
      <c r="I192" s="35"/>
      <c r="J192" s="35"/>
      <c r="K192" s="35"/>
      <c r="L192" s="36"/>
      <c r="M192" s="36"/>
      <c r="N192" s="36"/>
      <c r="O192" s="36"/>
      <c r="P192" s="37"/>
      <c r="Q192" s="37"/>
      <c r="R192" s="36"/>
      <c r="S192" s="36"/>
      <c r="T192" s="36"/>
      <c r="U192" s="36"/>
      <c r="V192" s="36"/>
      <c r="W192" s="36"/>
      <c r="X192" s="36"/>
      <c r="Y192" s="36"/>
    </row>
    <row r="193" spans="1:25" x14ac:dyDescent="0.25">
      <c r="A193" s="43"/>
      <c r="B193" s="34"/>
      <c r="C193" s="39"/>
      <c r="D193" s="35"/>
      <c r="E193" s="34"/>
      <c r="F193" s="34"/>
      <c r="G193" s="35"/>
      <c r="H193" s="35"/>
      <c r="I193" s="35"/>
      <c r="J193" s="35"/>
      <c r="K193" s="35"/>
      <c r="L193" s="36"/>
      <c r="M193" s="36"/>
      <c r="N193" s="36"/>
      <c r="O193" s="36"/>
      <c r="P193" s="37"/>
      <c r="Q193" s="37"/>
      <c r="R193" s="36"/>
      <c r="S193" s="36"/>
      <c r="T193" s="36"/>
      <c r="U193" s="36"/>
      <c r="V193" s="36"/>
      <c r="W193" s="36"/>
      <c r="X193" s="36"/>
      <c r="Y193" s="36"/>
    </row>
    <row r="194" spans="1:25" x14ac:dyDescent="0.25">
      <c r="A194" s="43"/>
      <c r="B194" s="34"/>
      <c r="C194" s="39"/>
      <c r="D194" s="35"/>
      <c r="E194" s="34"/>
      <c r="F194" s="34"/>
      <c r="G194" s="35"/>
      <c r="H194" s="35"/>
      <c r="I194" s="35"/>
      <c r="J194" s="35"/>
      <c r="K194" s="35"/>
      <c r="L194" s="36"/>
      <c r="M194" s="36"/>
      <c r="N194" s="36"/>
      <c r="O194" s="36"/>
      <c r="P194" s="37"/>
      <c r="Q194" s="37"/>
      <c r="R194" s="36"/>
      <c r="S194" s="36"/>
      <c r="T194" s="36"/>
      <c r="U194" s="36"/>
      <c r="V194" s="36"/>
      <c r="W194" s="36"/>
      <c r="X194" s="36"/>
      <c r="Y194" s="36"/>
    </row>
    <row r="195" spans="1:25" x14ac:dyDescent="0.25">
      <c r="A195" s="43"/>
      <c r="B195" s="34"/>
      <c r="C195" s="39"/>
      <c r="D195" s="35"/>
      <c r="E195" s="34"/>
      <c r="F195" s="34"/>
      <c r="G195" s="35"/>
      <c r="H195" s="35"/>
      <c r="I195" s="35"/>
      <c r="J195" s="35"/>
      <c r="K195" s="35"/>
      <c r="L195" s="36"/>
      <c r="M195" s="36"/>
      <c r="N195" s="36"/>
      <c r="O195" s="36"/>
      <c r="P195" s="37"/>
      <c r="Q195" s="37"/>
      <c r="R195" s="36"/>
      <c r="S195" s="36"/>
      <c r="T195" s="36"/>
      <c r="U195" s="36"/>
      <c r="V195" s="36"/>
      <c r="W195" s="36"/>
      <c r="X195" s="36"/>
      <c r="Y195" s="36"/>
    </row>
    <row r="196" spans="1:25" x14ac:dyDescent="0.25">
      <c r="A196" s="43"/>
      <c r="B196" s="34"/>
      <c r="C196" s="39"/>
      <c r="D196" s="35"/>
      <c r="E196" s="34"/>
      <c r="F196" s="34"/>
      <c r="G196" s="35"/>
      <c r="H196" s="35"/>
      <c r="I196" s="35"/>
      <c r="J196" s="35"/>
      <c r="K196" s="35"/>
      <c r="L196" s="36"/>
      <c r="M196" s="36"/>
      <c r="N196" s="36"/>
      <c r="O196" s="36"/>
      <c r="P196" s="37"/>
      <c r="Q196" s="37"/>
      <c r="R196" s="36"/>
      <c r="S196" s="36"/>
      <c r="T196" s="36"/>
      <c r="U196" s="36"/>
      <c r="V196" s="36"/>
      <c r="W196" s="36"/>
      <c r="X196" s="36"/>
      <c r="Y196" s="36"/>
    </row>
    <row r="197" spans="1:25" x14ac:dyDescent="0.25">
      <c r="A197" s="43"/>
      <c r="B197" s="34"/>
      <c r="C197" s="39"/>
      <c r="D197" s="35"/>
      <c r="E197" s="34"/>
      <c r="F197" s="34"/>
      <c r="G197" s="35"/>
      <c r="H197" s="35"/>
      <c r="I197" s="35"/>
      <c r="J197" s="35"/>
      <c r="K197" s="35"/>
      <c r="L197" s="36"/>
      <c r="M197" s="36"/>
      <c r="N197" s="36"/>
      <c r="O197" s="36"/>
      <c r="P197" s="37"/>
      <c r="Q197" s="37"/>
      <c r="R197" s="36"/>
      <c r="S197" s="36"/>
      <c r="T197" s="36"/>
      <c r="U197" s="36"/>
      <c r="V197" s="36"/>
      <c r="W197" s="36"/>
      <c r="X197" s="36"/>
      <c r="Y197" s="36"/>
    </row>
    <row r="198" spans="1:25" x14ac:dyDescent="0.25">
      <c r="A198" s="43"/>
      <c r="B198" s="34"/>
      <c r="C198" s="39"/>
      <c r="D198" s="35"/>
      <c r="E198" s="34"/>
      <c r="F198" s="34"/>
      <c r="G198" s="35"/>
      <c r="H198" s="35"/>
      <c r="I198" s="35"/>
      <c r="J198" s="35"/>
      <c r="K198" s="35"/>
      <c r="L198" s="36"/>
      <c r="M198" s="36"/>
      <c r="N198" s="36"/>
      <c r="O198" s="36"/>
      <c r="P198" s="37"/>
      <c r="Q198" s="37"/>
      <c r="R198" s="36"/>
      <c r="S198" s="36"/>
      <c r="T198" s="36"/>
      <c r="U198" s="36"/>
      <c r="V198" s="36"/>
      <c r="W198" s="36"/>
      <c r="X198" s="36"/>
      <c r="Y198" s="36"/>
    </row>
    <row r="199" spans="1:25" x14ac:dyDescent="0.25">
      <c r="A199" s="43"/>
      <c r="B199" s="34"/>
      <c r="C199" s="39"/>
      <c r="D199" s="35"/>
      <c r="E199" s="34"/>
      <c r="F199" s="34"/>
      <c r="G199" s="35"/>
      <c r="H199" s="35"/>
      <c r="I199" s="35"/>
      <c r="J199" s="35"/>
      <c r="K199" s="35"/>
      <c r="L199" s="36"/>
      <c r="M199" s="36"/>
      <c r="N199" s="36"/>
      <c r="O199" s="36"/>
      <c r="P199" s="37"/>
      <c r="Q199" s="37"/>
      <c r="R199" s="36"/>
      <c r="S199" s="36"/>
      <c r="T199" s="36"/>
      <c r="U199" s="36"/>
      <c r="V199" s="36"/>
      <c r="W199" s="36"/>
      <c r="X199" s="36"/>
      <c r="Y199" s="36"/>
    </row>
    <row r="200" spans="1:25" x14ac:dyDescent="0.25">
      <c r="A200" s="43"/>
      <c r="B200" s="34"/>
      <c r="C200" s="39"/>
      <c r="D200" s="35"/>
      <c r="E200" s="34"/>
      <c r="F200" s="34"/>
      <c r="G200" s="35"/>
      <c r="H200" s="35"/>
      <c r="I200" s="35"/>
      <c r="J200" s="35"/>
      <c r="K200" s="35"/>
      <c r="L200" s="36"/>
      <c r="M200" s="36"/>
      <c r="N200" s="36"/>
      <c r="O200" s="36"/>
      <c r="P200" s="37"/>
      <c r="Q200" s="37"/>
      <c r="R200" s="36"/>
      <c r="S200" s="36"/>
      <c r="T200" s="36"/>
      <c r="U200" s="36"/>
      <c r="V200" s="36"/>
      <c r="W200" s="36"/>
      <c r="X200" s="36"/>
      <c r="Y200" s="36"/>
    </row>
    <row r="201" spans="1:25" x14ac:dyDescent="0.25">
      <c r="A201" s="43"/>
      <c r="B201" s="34"/>
      <c r="C201" s="39"/>
      <c r="D201" s="35"/>
      <c r="E201" s="34"/>
      <c r="F201" s="34"/>
      <c r="G201" s="35"/>
      <c r="H201" s="35"/>
      <c r="I201" s="35"/>
      <c r="J201" s="35"/>
      <c r="K201" s="35"/>
      <c r="L201" s="36"/>
      <c r="M201" s="36"/>
      <c r="N201" s="36"/>
      <c r="O201" s="36"/>
      <c r="P201" s="37"/>
      <c r="Q201" s="37"/>
      <c r="R201" s="36"/>
      <c r="S201" s="36"/>
      <c r="T201" s="36"/>
      <c r="U201" s="36"/>
      <c r="V201" s="36"/>
      <c r="W201" s="36"/>
      <c r="X201" s="36"/>
      <c r="Y201" s="36"/>
    </row>
    <row r="202" spans="1:25" x14ac:dyDescent="0.25">
      <c r="A202" s="43"/>
      <c r="B202" s="34"/>
      <c r="C202" s="39"/>
      <c r="D202" s="35"/>
      <c r="E202" s="34"/>
      <c r="F202" s="34"/>
      <c r="G202" s="35"/>
      <c r="H202" s="35"/>
      <c r="I202" s="35"/>
      <c r="J202" s="35"/>
      <c r="K202" s="35"/>
      <c r="L202" s="36"/>
      <c r="M202" s="36"/>
      <c r="N202" s="36"/>
      <c r="O202" s="36"/>
      <c r="P202" s="37"/>
      <c r="Q202" s="37"/>
      <c r="R202" s="36"/>
      <c r="S202" s="36"/>
      <c r="T202" s="36"/>
      <c r="U202" s="36"/>
      <c r="V202" s="36"/>
      <c r="W202" s="36"/>
      <c r="X202" s="36"/>
      <c r="Y202" s="36"/>
    </row>
    <row r="203" spans="1:25" x14ac:dyDescent="0.25">
      <c r="A203" s="43"/>
      <c r="B203" s="34"/>
      <c r="C203" s="39"/>
      <c r="D203" s="35"/>
      <c r="E203" s="34"/>
      <c r="F203" s="34"/>
      <c r="G203" s="35"/>
      <c r="H203" s="35"/>
      <c r="I203" s="35"/>
      <c r="J203" s="35"/>
      <c r="K203" s="35"/>
      <c r="L203" s="36"/>
      <c r="M203" s="36"/>
      <c r="N203" s="36"/>
      <c r="O203" s="36"/>
      <c r="P203" s="37"/>
      <c r="Q203" s="37"/>
      <c r="R203" s="36"/>
      <c r="S203" s="36"/>
      <c r="T203" s="36"/>
      <c r="U203" s="36"/>
      <c r="V203" s="36"/>
      <c r="W203" s="36"/>
      <c r="X203" s="36"/>
      <c r="Y203" s="36"/>
    </row>
    <row r="204" spans="1:25" x14ac:dyDescent="0.25">
      <c r="A204" s="43"/>
      <c r="B204" s="34"/>
      <c r="C204" s="39"/>
      <c r="D204" s="35"/>
      <c r="E204" s="34"/>
      <c r="F204" s="34"/>
      <c r="G204" s="35"/>
      <c r="H204" s="35"/>
      <c r="I204" s="35"/>
      <c r="J204" s="35"/>
      <c r="K204" s="35"/>
      <c r="L204" s="36"/>
      <c r="M204" s="36"/>
      <c r="N204" s="36"/>
      <c r="O204" s="36"/>
      <c r="P204" s="37"/>
      <c r="Q204" s="37"/>
      <c r="R204" s="36"/>
      <c r="S204" s="36"/>
      <c r="T204" s="36"/>
      <c r="U204" s="36"/>
      <c r="V204" s="36"/>
      <c r="W204" s="36"/>
      <c r="X204" s="36"/>
      <c r="Y204" s="36"/>
    </row>
    <row r="205" spans="1:25" x14ac:dyDescent="0.25">
      <c r="A205" s="43"/>
      <c r="B205" s="34"/>
      <c r="C205" s="39"/>
      <c r="D205" s="35"/>
      <c r="E205" s="34"/>
      <c r="F205" s="34"/>
      <c r="G205" s="35"/>
      <c r="H205" s="35"/>
      <c r="I205" s="35"/>
      <c r="J205" s="35"/>
      <c r="K205" s="35"/>
      <c r="L205" s="36"/>
      <c r="M205" s="36"/>
      <c r="N205" s="36"/>
      <c r="O205" s="36"/>
      <c r="P205" s="37"/>
      <c r="Q205" s="37"/>
      <c r="R205" s="36"/>
      <c r="S205" s="36"/>
      <c r="T205" s="36"/>
      <c r="U205" s="36"/>
      <c r="V205" s="36"/>
      <c r="W205" s="36"/>
      <c r="X205" s="36"/>
      <c r="Y205" s="36"/>
    </row>
    <row r="206" spans="1:25" x14ac:dyDescent="0.25">
      <c r="A206" s="43"/>
      <c r="B206" s="34"/>
      <c r="C206" s="39"/>
      <c r="D206" s="35"/>
      <c r="E206" s="34"/>
      <c r="F206" s="34"/>
      <c r="G206" s="35"/>
      <c r="H206" s="35"/>
      <c r="I206" s="35"/>
      <c r="J206" s="35"/>
      <c r="K206" s="35"/>
      <c r="L206" s="36"/>
      <c r="M206" s="36"/>
      <c r="N206" s="36"/>
      <c r="O206" s="36"/>
      <c r="P206" s="37"/>
      <c r="Q206" s="37"/>
      <c r="R206" s="36"/>
      <c r="S206" s="36"/>
      <c r="T206" s="36"/>
      <c r="U206" s="36"/>
      <c r="V206" s="36"/>
      <c r="W206" s="36"/>
      <c r="X206" s="36"/>
      <c r="Y206" s="36"/>
    </row>
    <row r="207" spans="1:25" x14ac:dyDescent="0.25">
      <c r="A207" s="43"/>
      <c r="B207" s="34"/>
      <c r="C207" s="39"/>
      <c r="D207" s="35"/>
      <c r="E207" s="34"/>
      <c r="F207" s="34"/>
      <c r="G207" s="35"/>
      <c r="H207" s="35"/>
      <c r="I207" s="35"/>
      <c r="J207" s="35"/>
      <c r="K207" s="35"/>
      <c r="L207" s="36"/>
      <c r="M207" s="36"/>
      <c r="N207" s="36"/>
      <c r="O207" s="36"/>
      <c r="P207" s="37"/>
      <c r="Q207" s="37"/>
      <c r="R207" s="36"/>
      <c r="S207" s="36"/>
      <c r="T207" s="36"/>
      <c r="U207" s="36"/>
      <c r="V207" s="36"/>
      <c r="W207" s="36"/>
      <c r="X207" s="36"/>
      <c r="Y207" s="36"/>
    </row>
    <row r="208" spans="1:25" x14ac:dyDescent="0.25">
      <c r="A208" s="43"/>
      <c r="B208" s="34"/>
      <c r="C208" s="39"/>
      <c r="D208" s="35"/>
      <c r="E208" s="34"/>
      <c r="F208" s="34"/>
      <c r="G208" s="35"/>
      <c r="H208" s="35"/>
      <c r="I208" s="35"/>
      <c r="J208" s="35"/>
      <c r="K208" s="35"/>
      <c r="L208" s="36"/>
      <c r="M208" s="36"/>
      <c r="N208" s="36"/>
      <c r="O208" s="36"/>
      <c r="P208" s="37"/>
      <c r="Q208" s="37"/>
      <c r="R208" s="36"/>
      <c r="S208" s="36"/>
      <c r="T208" s="36"/>
      <c r="U208" s="36"/>
      <c r="V208" s="36"/>
      <c r="W208" s="36"/>
      <c r="X208" s="36"/>
      <c r="Y208" s="36"/>
    </row>
  </sheetData>
  <mergeCells count="18">
    <mergeCell ref="A1:J1"/>
    <mergeCell ref="A2:A4"/>
    <mergeCell ref="B2:B4"/>
    <mergeCell ref="C2:C4"/>
    <mergeCell ref="D2:D4"/>
    <mergeCell ref="E2:E4"/>
    <mergeCell ref="F2:F4"/>
    <mergeCell ref="G2:G4"/>
    <mergeCell ref="H2:K2"/>
    <mergeCell ref="Y2:Y4"/>
    <mergeCell ref="H3:K3"/>
    <mergeCell ref="L3:Q3"/>
    <mergeCell ref="L2:Q2"/>
    <mergeCell ref="R2:R4"/>
    <mergeCell ref="S2:S4"/>
    <mergeCell ref="T2:U3"/>
    <mergeCell ref="V2:W3"/>
    <mergeCell ref="X2:X4"/>
  </mergeCells>
  <pageMargins left="0.70866141732283472" right="0.70866141732283472" top="0.74803149606299213" bottom="0.74803149606299213" header="0.31496062992125984" footer="0.31496062992125984"/>
  <pageSetup paperSize="9" scale="90" firstPageNumber="84" pageOrder="overThenDown" orientation="landscape" useFirstPageNumber="1" r:id="rId1"/>
  <headerFooter>
    <oddFooter>&amp;LМорски БП-ВМС-Утил. изм&amp;CСписък № 7 излишни ОБВВПИ към 01.01.2025 г.&amp;R&amp;P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Кл.БП-КЛП-Утил. доп</vt:lpstr>
      <vt:lpstr>Инж.БП-СКСО-Утил. доп</vt:lpstr>
      <vt:lpstr>Морски БП-ВМС-Утил. доп</vt:lpstr>
      <vt:lpstr>Кл.БП-Утил. изм.</vt:lpstr>
      <vt:lpstr>Инж.БП-СВ-Утил. изм</vt:lpstr>
      <vt:lpstr>АСП-КЛП-Утил. изм</vt:lpstr>
      <vt:lpstr>Морски БП-ВМС-Утил. изм </vt:lpstr>
      <vt:lpstr>'Кл.БП-КЛП-Утил. доп'!Print_Area</vt:lpstr>
      <vt:lpstr>'Морски БП-ВМС-Утил. доп'!Print_Area</vt:lpstr>
      <vt:lpstr>'Морски БП-ВМС-Утил. изм '!Print_Area</vt:lpstr>
      <vt:lpstr>'АСП-КЛП-Утил. изм'!Print_Titles</vt:lpstr>
      <vt:lpstr>'Инж.БП-СВ-Утил. изм'!Print_Titles</vt:lpstr>
      <vt:lpstr>'Инж.БП-СКСО-Утил. доп'!Print_Titles</vt:lpstr>
      <vt:lpstr>'Кл.БП-КЛП-Утил. доп'!Print_Titles</vt:lpstr>
      <vt:lpstr>'Кл.БП-Утил. изм.'!Print_Titles</vt:lpstr>
      <vt:lpstr>'Морски БП-ВМС-Утил. доп'!Print_Titles</vt:lpstr>
      <vt:lpstr>'Морски БП-ВМС-Утил. изм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2025-01-23T08:15:38Z</cp:lastPrinted>
  <dcterms:created xsi:type="dcterms:W3CDTF">2019-11-08T08:01:54Z</dcterms:created>
  <dcterms:modified xsi:type="dcterms:W3CDTF">2025-01-31T14:11:03Z</dcterms:modified>
</cp:coreProperties>
</file>